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120" windowWidth="15195" windowHeight="8700"/>
  </bookViews>
  <sheets>
    <sheet name="GENNAIO 2017" sheetId="4" r:id="rId1"/>
    <sheet name="FEBBRAIO 2017" sheetId="6" r:id="rId2"/>
    <sheet name="MARZO 2017" sheetId="7" r:id="rId3"/>
    <sheet name="APRILE 2017" sheetId="8" r:id="rId4"/>
    <sheet name="MAGGIO 2017" sheetId="9" r:id="rId5"/>
    <sheet name="GIUGNO 2017" sheetId="10" r:id="rId6"/>
    <sheet name="LUGLIO 2017" sheetId="11" r:id="rId7"/>
    <sheet name="AGOSTO 2018" sheetId="12" r:id="rId8"/>
    <sheet name="SETTEMBRE 2017" sheetId="13" r:id="rId9"/>
    <sheet name="OTTOBRE 2017" sheetId="14" r:id="rId10"/>
    <sheet name="NOVEMBRE 2017" sheetId="15" r:id="rId11"/>
    <sheet name="DICEMBRE 2017" sheetId="3" r:id="rId12"/>
  </sheets>
  <calcPr calcId="125725"/>
</workbook>
</file>

<file path=xl/calcChain.xml><?xml version="1.0" encoding="utf-8"?>
<calcChain xmlns="http://schemas.openxmlformats.org/spreadsheetml/2006/main">
  <c r="D19" i="15"/>
  <c r="L19" s="1"/>
  <c r="D26"/>
  <c r="D25"/>
  <c r="L25" s="1"/>
  <c r="D24"/>
  <c r="J24" s="1"/>
  <c r="D23"/>
  <c r="L23" s="1"/>
  <c r="D22"/>
  <c r="J22" s="1"/>
  <c r="D21"/>
  <c r="J21" s="1"/>
  <c r="D20"/>
  <c r="H29"/>
  <c r="E33" s="1"/>
  <c r="E36" s="1"/>
  <c r="F29"/>
  <c r="B29"/>
  <c r="J26"/>
  <c r="J25"/>
  <c r="J23"/>
  <c r="L21"/>
  <c r="J20"/>
  <c r="J19"/>
  <c r="H29" i="14"/>
  <c r="E33" s="1"/>
  <c r="E36" s="1"/>
  <c r="F29"/>
  <c r="B29"/>
  <c r="D26"/>
  <c r="L26" s="1"/>
  <c r="D25"/>
  <c r="J25" s="1"/>
  <c r="D24"/>
  <c r="L24" s="1"/>
  <c r="D23"/>
  <c r="J23" s="1"/>
  <c r="D22"/>
  <c r="L22" s="1"/>
  <c r="D21"/>
  <c r="J21" s="1"/>
  <c r="J20"/>
  <c r="D20"/>
  <c r="L20" s="1"/>
  <c r="D19"/>
  <c r="D29" s="1"/>
  <c r="H29" i="13"/>
  <c r="E33" s="1"/>
  <c r="E36" s="1"/>
  <c r="F29"/>
  <c r="B29"/>
  <c r="D26"/>
  <c r="J26" s="1"/>
  <c r="D25"/>
  <c r="L25" s="1"/>
  <c r="D24"/>
  <c r="J24" s="1"/>
  <c r="D23"/>
  <c r="L23" s="1"/>
  <c r="D22"/>
  <c r="J22" s="1"/>
  <c r="D21"/>
  <c r="L21" s="1"/>
  <c r="D20"/>
  <c r="J20" s="1"/>
  <c r="D19"/>
  <c r="L19" s="1"/>
  <c r="H29" i="12"/>
  <c r="E33" s="1"/>
  <c r="E36" s="1"/>
  <c r="F29"/>
  <c r="B29"/>
  <c r="D26"/>
  <c r="L26" s="1"/>
  <c r="D25"/>
  <c r="J25" s="1"/>
  <c r="D24"/>
  <c r="L24" s="1"/>
  <c r="D23"/>
  <c r="J23" s="1"/>
  <c r="D22"/>
  <c r="L22" s="1"/>
  <c r="D21"/>
  <c r="J21" s="1"/>
  <c r="J20"/>
  <c r="D20"/>
  <c r="L20" s="1"/>
  <c r="D19"/>
  <c r="D29" s="1"/>
  <c r="D26" i="11"/>
  <c r="J26" s="1"/>
  <c r="D25"/>
  <c r="J25" s="1"/>
  <c r="D24"/>
  <c r="D23"/>
  <c r="L23" s="1"/>
  <c r="D22"/>
  <c r="J22" s="1"/>
  <c r="D21"/>
  <c r="L21" s="1"/>
  <c r="D20"/>
  <c r="J20" s="1"/>
  <c r="D19"/>
  <c r="H29"/>
  <c r="E33" s="1"/>
  <c r="E36" s="1"/>
  <c r="F29"/>
  <c r="B29"/>
  <c r="L25"/>
  <c r="J24"/>
  <c r="J23"/>
  <c r="L19"/>
  <c r="D26" i="9"/>
  <c r="D25"/>
  <c r="J25" s="1"/>
  <c r="D24"/>
  <c r="D23"/>
  <c r="D22"/>
  <c r="D21"/>
  <c r="D20"/>
  <c r="D19"/>
  <c r="H29" i="10"/>
  <c r="E33" s="1"/>
  <c r="E36" s="1"/>
  <c r="F29"/>
  <c r="B29"/>
  <c r="D26"/>
  <c r="J26" s="1"/>
  <c r="D25"/>
  <c r="L25" s="1"/>
  <c r="D24"/>
  <c r="J24" s="1"/>
  <c r="D23"/>
  <c r="L23" s="1"/>
  <c r="D22"/>
  <c r="J22" s="1"/>
  <c r="D21"/>
  <c r="L21" s="1"/>
  <c r="D20"/>
  <c r="J20" s="1"/>
  <c r="D19"/>
  <c r="L19" s="1"/>
  <c r="H29" i="9"/>
  <c r="E33" s="1"/>
  <c r="E36" s="1"/>
  <c r="F29"/>
  <c r="B29"/>
  <c r="J26"/>
  <c r="L25"/>
  <c r="J24"/>
  <c r="L23"/>
  <c r="J22"/>
  <c r="L21"/>
  <c r="J20"/>
  <c r="L19"/>
  <c r="D26" i="8"/>
  <c r="J26" s="1"/>
  <c r="D25"/>
  <c r="J25" s="1"/>
  <c r="D24"/>
  <c r="D23"/>
  <c r="D22"/>
  <c r="D21"/>
  <c r="D20"/>
  <c r="D19"/>
  <c r="H29"/>
  <c r="E33" s="1"/>
  <c r="E36" s="1"/>
  <c r="F29"/>
  <c r="B29"/>
  <c r="L25"/>
  <c r="J24"/>
  <c r="L23"/>
  <c r="J22"/>
  <c r="L21"/>
  <c r="J20"/>
  <c r="L19"/>
  <c r="R17" i="7"/>
  <c r="D26"/>
  <c r="J26" s="1"/>
  <c r="D25"/>
  <c r="D24"/>
  <c r="L24" s="1"/>
  <c r="D23"/>
  <c r="L23" s="1"/>
  <c r="D22"/>
  <c r="J22" s="1"/>
  <c r="D21"/>
  <c r="D20"/>
  <c r="D19"/>
  <c r="L22"/>
  <c r="L21"/>
  <c r="J20"/>
  <c r="F29"/>
  <c r="B29"/>
  <c r="L26"/>
  <c r="L25"/>
  <c r="J24"/>
  <c r="B29" i="6"/>
  <c r="D26"/>
  <c r="J26" s="1"/>
  <c r="J25"/>
  <c r="D25"/>
  <c r="L25" s="1"/>
  <c r="D24"/>
  <c r="J24" s="1"/>
  <c r="J23"/>
  <c r="D23"/>
  <c r="D22"/>
  <c r="J22" s="1"/>
  <c r="J21"/>
  <c r="D21"/>
  <c r="L21" s="1"/>
  <c r="D20"/>
  <c r="J20" s="1"/>
  <c r="D19"/>
  <c r="D26" i="4"/>
  <c r="D25"/>
  <c r="D24"/>
  <c r="J24" s="1"/>
  <c r="D23"/>
  <c r="L23" s="1"/>
  <c r="D22"/>
  <c r="J22" s="1"/>
  <c r="D21"/>
  <c r="J21" s="1"/>
  <c r="D20"/>
  <c r="D19"/>
  <c r="B29"/>
  <c r="J26"/>
  <c r="J25"/>
  <c r="L25"/>
  <c r="L21"/>
  <c r="J20"/>
  <c r="D22" i="3"/>
  <c r="D26"/>
  <c r="J26" s="1"/>
  <c r="D25"/>
  <c r="L25" s="1"/>
  <c r="D24"/>
  <c r="D23"/>
  <c r="D21"/>
  <c r="L21" s="1"/>
  <c r="D20"/>
  <c r="J20" s="1"/>
  <c r="D19"/>
  <c r="F29"/>
  <c r="B29"/>
  <c r="J25"/>
  <c r="J24"/>
  <c r="L23"/>
  <c r="J22"/>
  <c r="H19"/>
  <c r="J22" i="14" l="1"/>
  <c r="J26"/>
  <c r="J24"/>
  <c r="L20" i="15"/>
  <c r="L22"/>
  <c r="L24"/>
  <c r="L26"/>
  <c r="D29"/>
  <c r="J29" i="14"/>
  <c r="L36"/>
  <c r="L35"/>
  <c r="L34"/>
  <c r="L29"/>
  <c r="L33" s="1"/>
  <c r="L19"/>
  <c r="L21"/>
  <c r="L23"/>
  <c r="L25"/>
  <c r="J19"/>
  <c r="J19" i="13"/>
  <c r="L20"/>
  <c r="J21"/>
  <c r="L22"/>
  <c r="J23"/>
  <c r="L24"/>
  <c r="J25"/>
  <c r="L26"/>
  <c r="D29"/>
  <c r="J24" i="12"/>
  <c r="J22"/>
  <c r="J26"/>
  <c r="L34"/>
  <c r="L35"/>
  <c r="L36"/>
  <c r="J29"/>
  <c r="L19"/>
  <c r="L21"/>
  <c r="L23"/>
  <c r="L25"/>
  <c r="J19"/>
  <c r="L29"/>
  <c r="L33" s="1"/>
  <c r="J19" i="11"/>
  <c r="L20"/>
  <c r="J21"/>
  <c r="L22"/>
  <c r="L24"/>
  <c r="L26"/>
  <c r="D29"/>
  <c r="J19" i="10"/>
  <c r="L20"/>
  <c r="J21"/>
  <c r="L22"/>
  <c r="J23"/>
  <c r="L24"/>
  <c r="J25"/>
  <c r="L26"/>
  <c r="D29"/>
  <c r="J19" i="9"/>
  <c r="L20"/>
  <c r="J21"/>
  <c r="L22"/>
  <c r="J23"/>
  <c r="L24"/>
  <c r="L26"/>
  <c r="D29"/>
  <c r="L36" s="1"/>
  <c r="J19" i="8"/>
  <c r="L20"/>
  <c r="J21"/>
  <c r="L22"/>
  <c r="J23"/>
  <c r="L24"/>
  <c r="L26"/>
  <c r="D29"/>
  <c r="L29" s="1"/>
  <c r="L33" s="1"/>
  <c r="L19" i="7"/>
  <c r="H29"/>
  <c r="J19"/>
  <c r="L20"/>
  <c r="J21"/>
  <c r="J23"/>
  <c r="J25"/>
  <c r="D29"/>
  <c r="L23" i="6"/>
  <c r="L20"/>
  <c r="L22"/>
  <c r="L24"/>
  <c r="L26"/>
  <c r="D29"/>
  <c r="J23" i="4"/>
  <c r="L20"/>
  <c r="L22"/>
  <c r="L24"/>
  <c r="L26"/>
  <c r="D29"/>
  <c r="J23" i="3"/>
  <c r="J21"/>
  <c r="L19"/>
  <c r="H29"/>
  <c r="J19"/>
  <c r="L20"/>
  <c r="L22"/>
  <c r="L24"/>
  <c r="L26"/>
  <c r="D29"/>
  <c r="L34" i="15" l="1"/>
  <c r="L35"/>
  <c r="L36"/>
  <c r="L29"/>
  <c r="L33" s="1"/>
  <c r="J29"/>
  <c r="L34" i="13"/>
  <c r="L35"/>
  <c r="L36"/>
  <c r="L29"/>
  <c r="L33" s="1"/>
  <c r="J29"/>
  <c r="L34" i="11"/>
  <c r="L35"/>
  <c r="J29"/>
  <c r="L29"/>
  <c r="L33" s="1"/>
  <c r="L36"/>
  <c r="L29" i="9"/>
  <c r="L33" s="1"/>
  <c r="L34" i="10"/>
  <c r="L35"/>
  <c r="L36"/>
  <c r="L29"/>
  <c r="L33" s="1"/>
  <c r="J29"/>
  <c r="L34" i="9"/>
  <c r="L35"/>
  <c r="J29"/>
  <c r="L36" i="8"/>
  <c r="L34"/>
  <c r="L35"/>
  <c r="J29"/>
  <c r="L34" i="7"/>
  <c r="L35"/>
  <c r="J29"/>
  <c r="E33"/>
  <c r="E36" s="1"/>
  <c r="L36" s="1"/>
  <c r="L29"/>
  <c r="L33" s="1"/>
  <c r="L34" i="6"/>
  <c r="L35"/>
  <c r="L34" i="4"/>
  <c r="L35"/>
  <c r="L34" i="3"/>
  <c r="L35"/>
  <c r="J29"/>
  <c r="E33"/>
  <c r="E36" s="1"/>
  <c r="L36" s="1"/>
  <c r="L29"/>
  <c r="L33" s="1"/>
  <c r="J19" i="4"/>
  <c r="F29"/>
  <c r="J29" s="1"/>
  <c r="H19"/>
  <c r="L19" s="1"/>
  <c r="H29" l="1"/>
  <c r="L29" l="1"/>
  <c r="L33" s="1"/>
  <c r="E33"/>
  <c r="E36" s="1"/>
  <c r="L36" s="1"/>
  <c r="J19" i="6"/>
  <c r="F29"/>
  <c r="J29" s="1"/>
  <c r="H19"/>
  <c r="L19" s="1"/>
  <c r="H29" l="1"/>
  <c r="L29" l="1"/>
  <c r="L33" s="1"/>
  <c r="E33"/>
  <c r="E36" s="1"/>
  <c r="L36" s="1"/>
</calcChain>
</file>

<file path=xl/sharedStrings.xml><?xml version="1.0" encoding="utf-8"?>
<sst xmlns="http://schemas.openxmlformats.org/spreadsheetml/2006/main" count="420" uniqueCount="44">
  <si>
    <t>SETTORE</t>
  </si>
  <si>
    <t>N. DIPENDENTI</t>
  </si>
  <si>
    <t>GIORNATE</t>
  </si>
  <si>
    <t>LAVORATIVE</t>
  </si>
  <si>
    <t>GIORNI PRESENZA</t>
  </si>
  <si>
    <t>TOTALI</t>
  </si>
  <si>
    <t>GIORNI ASSENZA</t>
  </si>
  <si>
    <t>% PRESENZE</t>
  </si>
  <si>
    <t>% ASSENZE</t>
  </si>
  <si>
    <t>SEGRETERIA</t>
  </si>
  <si>
    <t>RAGIONERIA</t>
  </si>
  <si>
    <t>TRIBUTI</t>
  </si>
  <si>
    <t>UFFICIO TECNICO</t>
  </si>
  <si>
    <t>ANAGRAFE</t>
  </si>
  <si>
    <t>POLIZIA LOCALE</t>
  </si>
  <si>
    <t>CULTURA</t>
  </si>
  <si>
    <t>SEGRETARIO COMUNALE</t>
  </si>
  <si>
    <t xml:space="preserve">MONITORAGGIO ASSENZA/PRESENZA DEL PERSONALE DIPENDENTE </t>
  </si>
  <si>
    <t>Ferie</t>
  </si>
  <si>
    <t>Malattia</t>
  </si>
  <si>
    <t>Altri Giustificativi</t>
  </si>
  <si>
    <t>Tasso % assenza</t>
  </si>
  <si>
    <t>Altri giustificativi</t>
  </si>
  <si>
    <t xml:space="preserve">TOTALI </t>
  </si>
  <si>
    <t>* Nel computo delle assenze sono stati calcolati i giorni di mancata presenza lavorativa verificatasi a titolo di malattia, ferie, aspettativa, maternità, asten-</t>
  </si>
  <si>
    <t xml:space="preserve">  sione facoltativa, congedo parentale, malattia figli, sciopero, permessi retribuiti vari (legge 104, matrimonio, lutto, protezione civile, permessi sindacali)</t>
  </si>
  <si>
    <t>COMPOSIZIONE DEI GIORNI TOTALI DI ASSENZA:</t>
  </si>
  <si>
    <t>di cui:</t>
  </si>
  <si>
    <t>COMUNE DI SABBIONETA</t>
  </si>
  <si>
    <t xml:space="preserve">Provincia di Mantova </t>
  </si>
  <si>
    <t>Notizie pubblicate ai sensi dell'art. 21 c. 1 L. 69 del 18/06/09 e della Circolare 5/09 del 12/10/09</t>
  </si>
  <si>
    <t>MESE DI DICEMBRE 2017</t>
  </si>
  <si>
    <t>MESE DI GENNAIO 2017</t>
  </si>
  <si>
    <t>MESE DI FEBBRAIO 2017</t>
  </si>
  <si>
    <t>MESE DI MARZO 2017</t>
  </si>
  <si>
    <t>MESE DI APRILE 2017</t>
  </si>
  <si>
    <t>MESE DI MAGGIO 2017</t>
  </si>
  <si>
    <t>MESE DI GIUGNO 2017</t>
  </si>
  <si>
    <t>MESE DI LUGLIO 2017</t>
  </si>
  <si>
    <t>MESE DI AGOSTO 2017</t>
  </si>
  <si>
    <t>MESE DI SETTEMBRE 2017</t>
  </si>
  <si>
    <t>MESE DI OTTOBRE 2017</t>
  </si>
  <si>
    <t>MESE DI NOVEMBRE 2017</t>
  </si>
  <si>
    <t xml:space="preserve">UFFICIO TECNICO 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</si>
</sst>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b/>
      <i/>
      <sz val="11"/>
      <color indexed="18"/>
      <name val="Kunstler Script"/>
    </font>
    <font>
      <sz val="11"/>
      <name val="Arial"/>
    </font>
    <font>
      <i/>
      <sz val="10"/>
      <color indexed="1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Times"/>
      <family val="1"/>
    </font>
    <font>
      <b/>
      <sz val="12"/>
      <color rgb="FF000000"/>
      <name val="Arial"/>
      <family val="2"/>
    </font>
    <font>
      <b/>
      <u/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Border="1"/>
    <xf numFmtId="0" fontId="5" fillId="0" borderId="0" xfId="0" applyFont="1"/>
    <xf numFmtId="10" fontId="0" fillId="0" borderId="0" xfId="0" applyNumberFormat="1" applyBorder="1"/>
    <xf numFmtId="0" fontId="6" fillId="0" borderId="0" xfId="0" applyFont="1"/>
    <xf numFmtId="0" fontId="0" fillId="0" borderId="0" xfId="0" applyAlignme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0" fontId="10" fillId="0" borderId="0" xfId="0" applyFont="1"/>
    <xf numFmtId="0" fontId="0" fillId="0" borderId="7" xfId="0" applyBorder="1"/>
    <xf numFmtId="0" fontId="5" fillId="0" borderId="3" xfId="0" applyFont="1" applyBorder="1" applyAlignment="1">
      <alignment horizontal="center"/>
    </xf>
    <xf numFmtId="0" fontId="5" fillId="0" borderId="7" xfId="0" applyFont="1" applyBorder="1"/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11" xfId="0" applyFont="1" applyBorder="1"/>
    <xf numFmtId="0" fontId="4" fillId="0" borderId="7" xfId="0" applyFont="1" applyBorder="1"/>
    <xf numFmtId="0" fontId="0" fillId="0" borderId="14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0" fontId="0" fillId="0" borderId="14" xfId="0" applyNumberFormat="1" applyFill="1" applyBorder="1" applyAlignment="1">
      <alignment horizontal="center"/>
    </xf>
    <xf numFmtId="10" fontId="0" fillId="0" borderId="8" xfId="0" applyNumberFormat="1" applyFill="1" applyBorder="1" applyAlignment="1">
      <alignment horizontal="center"/>
    </xf>
    <xf numFmtId="10" fontId="0" fillId="0" borderId="10" xfId="0" applyNumberFormat="1" applyFill="1" applyBorder="1" applyAlignment="1">
      <alignment horizontal="center"/>
    </xf>
    <xf numFmtId="0" fontId="0" fillId="0" borderId="15" xfId="0" applyBorder="1"/>
    <xf numFmtId="0" fontId="5" fillId="0" borderId="6" xfId="0" applyFont="1" applyBorder="1"/>
    <xf numFmtId="0" fontId="0" fillId="0" borderId="16" xfId="0" applyBorder="1"/>
    <xf numFmtId="0" fontId="0" fillId="0" borderId="12" xfId="0" applyBorder="1"/>
    <xf numFmtId="0" fontId="0" fillId="0" borderId="17" xfId="0" applyBorder="1"/>
    <xf numFmtId="0" fontId="0" fillId="0" borderId="14" xfId="0" applyBorder="1"/>
    <xf numFmtId="10" fontId="5" fillId="0" borderId="13" xfId="0" applyNumberFormat="1" applyFont="1" applyBorder="1"/>
    <xf numFmtId="0" fontId="4" fillId="0" borderId="6" xfId="0" applyFont="1" applyBorder="1"/>
    <xf numFmtId="10" fontId="0" fillId="0" borderId="14" xfId="0" applyNumberFormat="1" applyBorder="1"/>
    <xf numFmtId="0" fontId="12" fillId="0" borderId="0" xfId="0" applyFont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0" borderId="0" xfId="0" applyFont="1"/>
    <xf numFmtId="10" fontId="4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0" xfId="0" applyFill="1" applyBorder="1"/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Fill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/>
    <xf numFmtId="0" fontId="4" fillId="0" borderId="11" xfId="0" applyFont="1" applyFill="1" applyBorder="1"/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10" fontId="4" fillId="0" borderId="0" xfId="0" applyNumberFormat="1" applyFont="1" applyFill="1" applyBorder="1" applyAlignment="1">
      <alignment horizontal="center"/>
    </xf>
    <xf numFmtId="10" fontId="4" fillId="0" borderId="1" xfId="0" applyNumberFormat="1" applyFont="1" applyFill="1" applyBorder="1" applyAlignment="1">
      <alignment horizontal="center"/>
    </xf>
    <xf numFmtId="10" fontId="4" fillId="0" borderId="12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10" fontId="0" fillId="0" borderId="1" xfId="0" applyNumberFormat="1" applyFill="1" applyBorder="1" applyAlignment="1">
      <alignment horizontal="center"/>
    </xf>
    <xf numFmtId="10" fontId="0" fillId="0" borderId="12" xfId="0" applyNumberFormat="1" applyFill="1" applyBorder="1" applyAlignment="1">
      <alignment horizontal="center"/>
    </xf>
    <xf numFmtId="10" fontId="0" fillId="0" borderId="2" xfId="0" applyNumberForma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  <xf numFmtId="10" fontId="0" fillId="0" borderId="4" xfId="0" applyNumberFormat="1" applyFill="1" applyBorder="1" applyAlignment="1">
      <alignment horizontal="center"/>
    </xf>
    <xf numFmtId="10" fontId="0" fillId="0" borderId="5" xfId="0" applyNumberFormat="1" applyFill="1" applyBorder="1" applyAlignment="1">
      <alignment horizontal="center"/>
    </xf>
    <xf numFmtId="10" fontId="0" fillId="0" borderId="6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895351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895351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895351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895351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895351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572533" cy="914401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543958" cy="895351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895351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895351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895351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572533" cy="895351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89535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40"/>
  <sheetViews>
    <sheetView tabSelected="1" workbookViewId="0">
      <selection activeCell="W14" sqref="W14"/>
    </sheetView>
  </sheetViews>
  <sheetFormatPr defaultRowHeight="12.75"/>
  <cols>
    <col min="1" max="1" width="29.140625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</row>
    <row r="4" spans="1:13" ht="20.25">
      <c r="E4" s="9" t="s">
        <v>28</v>
      </c>
    </row>
    <row r="5" spans="1:13" ht="15.75">
      <c r="E5" s="10" t="s">
        <v>29</v>
      </c>
    </row>
    <row r="10" spans="1:13" ht="15">
      <c r="B10" s="11" t="s">
        <v>17</v>
      </c>
      <c r="C10" s="11"/>
      <c r="D10" s="11"/>
    </row>
    <row r="11" spans="1:13" ht="15">
      <c r="D11" s="12" t="s">
        <v>32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3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54"/>
      <c r="K17" s="55"/>
      <c r="L17" s="54"/>
      <c r="M17" s="18"/>
    </row>
    <row r="18" spans="1:13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3">
      <c r="A19" s="20" t="s">
        <v>16</v>
      </c>
      <c r="B19" s="90">
        <v>1</v>
      </c>
      <c r="C19" s="91"/>
      <c r="D19" s="90">
        <f t="shared" ref="D19:D24" si="0">B19*24</f>
        <v>24</v>
      </c>
      <c r="E19" s="91"/>
      <c r="F19" s="92">
        <v>22</v>
      </c>
      <c r="G19" s="92"/>
      <c r="H19" s="93">
        <f>D19-F19</f>
        <v>2</v>
      </c>
      <c r="I19" s="94"/>
      <c r="J19" s="95">
        <f>F19/D19</f>
        <v>0.91666666666666663</v>
      </c>
      <c r="K19" s="95"/>
      <c r="L19" s="96">
        <f>H19/D19</f>
        <v>8.3333333333333329E-2</v>
      </c>
      <c r="M19" s="97"/>
    </row>
    <row r="20" spans="1:13">
      <c r="A20" s="20" t="s">
        <v>9</v>
      </c>
      <c r="B20" s="98">
        <v>3</v>
      </c>
      <c r="C20" s="99"/>
      <c r="D20" s="98">
        <f t="shared" si="0"/>
        <v>72</v>
      </c>
      <c r="E20" s="99"/>
      <c r="F20" s="92">
        <v>59</v>
      </c>
      <c r="G20" s="92"/>
      <c r="H20" s="93">
        <v>13</v>
      </c>
      <c r="I20" s="94"/>
      <c r="J20" s="100">
        <f t="shared" ref="J20:J29" si="1">F20/D20</f>
        <v>0.81944444444444442</v>
      </c>
      <c r="K20" s="100"/>
      <c r="L20" s="101">
        <f t="shared" ref="L20:L26" si="2">H20/D20</f>
        <v>0.18055555555555555</v>
      </c>
      <c r="M20" s="102"/>
    </row>
    <row r="21" spans="1:13">
      <c r="A21" s="20" t="s">
        <v>10</v>
      </c>
      <c r="B21" s="98">
        <v>3</v>
      </c>
      <c r="C21" s="99"/>
      <c r="D21" s="98">
        <f t="shared" si="0"/>
        <v>72</v>
      </c>
      <c r="E21" s="99"/>
      <c r="F21" s="92">
        <v>50</v>
      </c>
      <c r="G21" s="92"/>
      <c r="H21" s="93">
        <v>22</v>
      </c>
      <c r="I21" s="94"/>
      <c r="J21" s="100">
        <f t="shared" si="1"/>
        <v>0.69444444444444442</v>
      </c>
      <c r="K21" s="100"/>
      <c r="L21" s="101">
        <f t="shared" si="2"/>
        <v>0.30555555555555558</v>
      </c>
      <c r="M21" s="102"/>
    </row>
    <row r="22" spans="1:13">
      <c r="A22" s="20" t="s">
        <v>11</v>
      </c>
      <c r="B22" s="98">
        <v>1</v>
      </c>
      <c r="C22" s="99"/>
      <c r="D22" s="98">
        <f t="shared" si="0"/>
        <v>24</v>
      </c>
      <c r="E22" s="99"/>
      <c r="F22" s="92">
        <v>22</v>
      </c>
      <c r="G22" s="92"/>
      <c r="H22" s="93">
        <v>2</v>
      </c>
      <c r="I22" s="94"/>
      <c r="J22" s="100">
        <f t="shared" si="1"/>
        <v>0.91666666666666663</v>
      </c>
      <c r="K22" s="100"/>
      <c r="L22" s="101">
        <f t="shared" si="2"/>
        <v>8.3333333333333329E-2</v>
      </c>
      <c r="M22" s="102"/>
    </row>
    <row r="23" spans="1:13">
      <c r="A23" s="20" t="s">
        <v>12</v>
      </c>
      <c r="B23" s="98">
        <v>6</v>
      </c>
      <c r="C23" s="99"/>
      <c r="D23" s="98">
        <f t="shared" si="0"/>
        <v>144</v>
      </c>
      <c r="E23" s="99"/>
      <c r="F23" s="92">
        <v>108</v>
      </c>
      <c r="G23" s="92"/>
      <c r="H23" s="93">
        <v>36</v>
      </c>
      <c r="I23" s="94"/>
      <c r="J23" s="100">
        <f t="shared" si="1"/>
        <v>0.75</v>
      </c>
      <c r="K23" s="100"/>
      <c r="L23" s="101">
        <f t="shared" si="2"/>
        <v>0.25</v>
      </c>
      <c r="M23" s="102"/>
    </row>
    <row r="24" spans="1:13">
      <c r="A24" s="20" t="s">
        <v>13</v>
      </c>
      <c r="B24" s="98">
        <v>2</v>
      </c>
      <c r="C24" s="99"/>
      <c r="D24" s="98">
        <f t="shared" si="0"/>
        <v>48</v>
      </c>
      <c r="E24" s="99"/>
      <c r="F24" s="92">
        <v>17</v>
      </c>
      <c r="G24" s="92"/>
      <c r="H24" s="93">
        <v>31</v>
      </c>
      <c r="I24" s="94"/>
      <c r="J24" s="100">
        <f t="shared" si="1"/>
        <v>0.35416666666666669</v>
      </c>
      <c r="K24" s="100"/>
      <c r="L24" s="101">
        <f t="shared" si="2"/>
        <v>0.64583333333333337</v>
      </c>
      <c r="M24" s="102"/>
    </row>
    <row r="25" spans="1:13">
      <c r="A25" s="20" t="s">
        <v>14</v>
      </c>
      <c r="B25" s="98">
        <v>2</v>
      </c>
      <c r="C25" s="99"/>
      <c r="D25" s="90">
        <f>B25*24+2</f>
        <v>50</v>
      </c>
      <c r="E25" s="91"/>
      <c r="F25" s="92">
        <v>41</v>
      </c>
      <c r="G25" s="92"/>
      <c r="H25" s="93">
        <v>9</v>
      </c>
      <c r="I25" s="94"/>
      <c r="J25" s="100">
        <f t="shared" si="1"/>
        <v>0.82</v>
      </c>
      <c r="K25" s="100"/>
      <c r="L25" s="101">
        <f t="shared" si="2"/>
        <v>0.18</v>
      </c>
      <c r="M25" s="102"/>
    </row>
    <row r="26" spans="1:13">
      <c r="A26" s="28" t="s">
        <v>15</v>
      </c>
      <c r="B26" s="98">
        <v>2</v>
      </c>
      <c r="C26" s="99"/>
      <c r="D26" s="98">
        <f>B26*24</f>
        <v>48</v>
      </c>
      <c r="E26" s="99"/>
      <c r="F26" s="92">
        <v>40</v>
      </c>
      <c r="G26" s="92"/>
      <c r="H26" s="93">
        <v>8</v>
      </c>
      <c r="I26" s="94"/>
      <c r="J26" s="100">
        <f t="shared" si="1"/>
        <v>0.83333333333333337</v>
      </c>
      <c r="K26" s="100"/>
      <c r="L26" s="101">
        <f t="shared" si="2"/>
        <v>0.16666666666666666</v>
      </c>
      <c r="M26" s="102"/>
    </row>
    <row r="27" spans="1:13" ht="13.5" thickBot="1">
      <c r="A27" s="29"/>
      <c r="B27" s="30"/>
      <c r="C27" s="30"/>
      <c r="D27" s="52"/>
      <c r="E27" s="53"/>
      <c r="F27" s="30"/>
      <c r="G27" s="30"/>
      <c r="H27" s="31"/>
      <c r="I27" s="32"/>
      <c r="J27" s="33"/>
      <c r="K27" s="33"/>
      <c r="L27" s="34"/>
      <c r="M27" s="35"/>
    </row>
    <row r="28" spans="1:13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3">
      <c r="A29" s="20" t="s">
        <v>5</v>
      </c>
      <c r="B29" s="98">
        <f>SUM(B19:C28)</f>
        <v>20</v>
      </c>
      <c r="C29" s="99"/>
      <c r="D29" s="98">
        <f>SUM(D19:E28)</f>
        <v>482</v>
      </c>
      <c r="E29" s="99"/>
      <c r="F29" s="98">
        <f>SUM(F19:G28)</f>
        <v>359</v>
      </c>
      <c r="G29" s="99"/>
      <c r="H29" s="98">
        <f>SUM(H19:I28)</f>
        <v>123</v>
      </c>
      <c r="I29" s="99"/>
      <c r="J29" s="101">
        <f t="shared" si="1"/>
        <v>0.74481327800829877</v>
      </c>
      <c r="K29" s="103"/>
      <c r="L29" s="101">
        <f>H29/D29</f>
        <v>0.25518672199170123</v>
      </c>
      <c r="M29" s="102"/>
    </row>
    <row r="30" spans="1:13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3">
      <c r="B31" s="113"/>
      <c r="C31" s="113"/>
      <c r="D31" s="113"/>
      <c r="E31" s="113"/>
    </row>
    <row r="32" spans="1:13" ht="13.5" thickBot="1"/>
    <row r="33" spans="1:13">
      <c r="A33" s="36" t="s">
        <v>26</v>
      </c>
      <c r="B33" s="24"/>
      <c r="C33" s="24"/>
      <c r="D33" s="24"/>
      <c r="E33" s="37">
        <f>H29</f>
        <v>123</v>
      </c>
      <c r="F33" s="5"/>
      <c r="H33" s="36" t="s">
        <v>21</v>
      </c>
      <c r="I33" s="24"/>
      <c r="J33" s="24"/>
      <c r="K33" s="24"/>
      <c r="L33" s="42">
        <f>L29</f>
        <v>0.25518672199170123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55</v>
      </c>
      <c r="H34" s="38"/>
      <c r="I34" s="4"/>
      <c r="J34" s="4" t="s">
        <v>18</v>
      </c>
      <c r="K34" s="4"/>
      <c r="L34" s="6">
        <f>E34/D29</f>
        <v>0.11410788381742738</v>
      </c>
      <c r="M34" s="39"/>
    </row>
    <row r="35" spans="1:13">
      <c r="A35" s="38"/>
      <c r="B35" s="4"/>
      <c r="C35" s="4" t="s">
        <v>19</v>
      </c>
      <c r="D35" s="4"/>
      <c r="E35" s="39">
        <v>45</v>
      </c>
      <c r="H35" s="38"/>
      <c r="I35" s="4"/>
      <c r="J35" s="4" t="s">
        <v>19</v>
      </c>
      <c r="K35" s="4"/>
      <c r="L35" s="6">
        <f>E35/D29</f>
        <v>9.3360995850622408E-2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23</v>
      </c>
      <c r="H36" s="40"/>
      <c r="I36" s="41"/>
      <c r="J36" s="41" t="s">
        <v>22</v>
      </c>
      <c r="K36" s="41"/>
      <c r="L36" s="44">
        <f>E36/D29</f>
        <v>4.7717842323651449E-2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N44"/>
    </sheetView>
  </sheetViews>
  <sheetFormatPr defaultRowHeight="12.75"/>
  <cols>
    <col min="1" max="1" width="30.85546875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</row>
    <row r="4" spans="1:13" ht="20.25">
      <c r="E4" s="9" t="s">
        <v>28</v>
      </c>
    </row>
    <row r="5" spans="1:13" ht="15.75">
      <c r="E5" s="10" t="s">
        <v>29</v>
      </c>
    </row>
    <row r="10" spans="1:13" ht="15">
      <c r="B10" s="11" t="s">
        <v>17</v>
      </c>
      <c r="C10" s="11"/>
      <c r="D10" s="11"/>
    </row>
    <row r="11" spans="1:13" ht="15">
      <c r="D11" s="12" t="s">
        <v>33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3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59"/>
      <c r="K17" s="60"/>
      <c r="L17" s="59"/>
      <c r="M17" s="18"/>
    </row>
    <row r="18" spans="1:13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3">
      <c r="A19" s="20" t="s">
        <v>16</v>
      </c>
      <c r="B19" s="90">
        <v>1</v>
      </c>
      <c r="C19" s="91"/>
      <c r="D19" s="90">
        <f t="shared" ref="D19:D24" si="0">B19*24</f>
        <v>24</v>
      </c>
      <c r="E19" s="91"/>
      <c r="F19" s="92">
        <v>24</v>
      </c>
      <c r="G19" s="92"/>
      <c r="H19" s="93">
        <f>D19-F19</f>
        <v>0</v>
      </c>
      <c r="I19" s="94"/>
      <c r="J19" s="95">
        <f>F19/D19</f>
        <v>1</v>
      </c>
      <c r="K19" s="95"/>
      <c r="L19" s="96">
        <f>H19/D19</f>
        <v>0</v>
      </c>
      <c r="M19" s="97"/>
    </row>
    <row r="20" spans="1:13">
      <c r="A20" s="20" t="s">
        <v>9</v>
      </c>
      <c r="B20" s="98">
        <v>3</v>
      </c>
      <c r="C20" s="99"/>
      <c r="D20" s="98">
        <f t="shared" si="0"/>
        <v>72</v>
      </c>
      <c r="E20" s="99"/>
      <c r="F20" s="92">
        <v>71</v>
      </c>
      <c r="G20" s="92"/>
      <c r="H20" s="93">
        <v>1</v>
      </c>
      <c r="I20" s="94"/>
      <c r="J20" s="100">
        <f t="shared" ref="J20:J29" si="1">F20/D20</f>
        <v>0.98611111111111116</v>
      </c>
      <c r="K20" s="100"/>
      <c r="L20" s="101">
        <f t="shared" ref="L20:L26" si="2">H20/D20</f>
        <v>1.3888888888888888E-2</v>
      </c>
      <c r="M20" s="102"/>
    </row>
    <row r="21" spans="1:13">
      <c r="A21" s="20" t="s">
        <v>10</v>
      </c>
      <c r="B21" s="98">
        <v>3</v>
      </c>
      <c r="C21" s="99"/>
      <c r="D21" s="98">
        <f t="shared" si="0"/>
        <v>72</v>
      </c>
      <c r="E21" s="99"/>
      <c r="F21" s="92">
        <v>65</v>
      </c>
      <c r="G21" s="92"/>
      <c r="H21" s="93">
        <v>7</v>
      </c>
      <c r="I21" s="94"/>
      <c r="J21" s="100">
        <f t="shared" si="1"/>
        <v>0.90277777777777779</v>
      </c>
      <c r="K21" s="100"/>
      <c r="L21" s="101">
        <f t="shared" si="2"/>
        <v>9.7222222222222224E-2</v>
      </c>
      <c r="M21" s="102"/>
    </row>
    <row r="22" spans="1:13">
      <c r="A22" s="20" t="s">
        <v>11</v>
      </c>
      <c r="B22" s="98">
        <v>1</v>
      </c>
      <c r="C22" s="99"/>
      <c r="D22" s="98">
        <f t="shared" si="0"/>
        <v>24</v>
      </c>
      <c r="E22" s="99"/>
      <c r="F22" s="92">
        <v>13</v>
      </c>
      <c r="G22" s="92"/>
      <c r="H22" s="93">
        <v>11</v>
      </c>
      <c r="I22" s="94"/>
      <c r="J22" s="100">
        <f t="shared" si="1"/>
        <v>0.54166666666666663</v>
      </c>
      <c r="K22" s="100"/>
      <c r="L22" s="101">
        <f t="shared" si="2"/>
        <v>0.45833333333333331</v>
      </c>
      <c r="M22" s="102"/>
    </row>
    <row r="23" spans="1:13">
      <c r="A23" s="20" t="s">
        <v>12</v>
      </c>
      <c r="B23" s="98">
        <v>6</v>
      </c>
      <c r="C23" s="99"/>
      <c r="D23" s="98">
        <f t="shared" si="0"/>
        <v>144</v>
      </c>
      <c r="E23" s="99"/>
      <c r="F23" s="92">
        <v>126</v>
      </c>
      <c r="G23" s="92"/>
      <c r="H23" s="93">
        <v>18</v>
      </c>
      <c r="I23" s="94"/>
      <c r="J23" s="100">
        <f t="shared" si="1"/>
        <v>0.875</v>
      </c>
      <c r="K23" s="100"/>
      <c r="L23" s="101">
        <f t="shared" si="2"/>
        <v>0.125</v>
      </c>
      <c r="M23" s="102"/>
    </row>
    <row r="24" spans="1:13">
      <c r="A24" s="20" t="s">
        <v>13</v>
      </c>
      <c r="B24" s="98">
        <v>2</v>
      </c>
      <c r="C24" s="99"/>
      <c r="D24" s="98">
        <f t="shared" si="0"/>
        <v>48</v>
      </c>
      <c r="E24" s="99"/>
      <c r="F24" s="92">
        <v>20</v>
      </c>
      <c r="G24" s="92"/>
      <c r="H24" s="93">
        <v>28</v>
      </c>
      <c r="I24" s="94"/>
      <c r="J24" s="100">
        <f t="shared" si="1"/>
        <v>0.41666666666666669</v>
      </c>
      <c r="K24" s="100"/>
      <c r="L24" s="101">
        <f t="shared" si="2"/>
        <v>0.58333333333333337</v>
      </c>
      <c r="M24" s="102"/>
    </row>
    <row r="25" spans="1:13">
      <c r="A25" s="20" t="s">
        <v>14</v>
      </c>
      <c r="B25" s="98">
        <v>2</v>
      </c>
      <c r="C25" s="99"/>
      <c r="D25" s="90">
        <f>B25*24+2</f>
        <v>50</v>
      </c>
      <c r="E25" s="91"/>
      <c r="F25" s="92">
        <v>47</v>
      </c>
      <c r="G25" s="92"/>
      <c r="H25" s="93">
        <v>3</v>
      </c>
      <c r="I25" s="94"/>
      <c r="J25" s="100">
        <f t="shared" si="1"/>
        <v>0.94</v>
      </c>
      <c r="K25" s="100"/>
      <c r="L25" s="101">
        <f t="shared" si="2"/>
        <v>0.06</v>
      </c>
      <c r="M25" s="102"/>
    </row>
    <row r="26" spans="1:13">
      <c r="A26" s="28" t="s">
        <v>15</v>
      </c>
      <c r="B26" s="98">
        <v>2</v>
      </c>
      <c r="C26" s="99"/>
      <c r="D26" s="98">
        <f>B26*24</f>
        <v>48</v>
      </c>
      <c r="E26" s="99"/>
      <c r="F26" s="92">
        <v>39</v>
      </c>
      <c r="G26" s="92"/>
      <c r="H26" s="93">
        <v>9</v>
      </c>
      <c r="I26" s="94"/>
      <c r="J26" s="100">
        <f t="shared" si="1"/>
        <v>0.8125</v>
      </c>
      <c r="K26" s="100"/>
      <c r="L26" s="101">
        <f t="shared" si="2"/>
        <v>0.1875</v>
      </c>
      <c r="M26" s="102"/>
    </row>
    <row r="27" spans="1:13" ht="13.5" thickBot="1">
      <c r="A27" s="29"/>
      <c r="B27" s="30"/>
      <c r="C27" s="30"/>
      <c r="D27" s="61"/>
      <c r="E27" s="62"/>
      <c r="F27" s="30"/>
      <c r="G27" s="30"/>
      <c r="H27" s="31"/>
      <c r="I27" s="32"/>
      <c r="J27" s="33"/>
      <c r="K27" s="33"/>
      <c r="L27" s="34"/>
      <c r="M27" s="35"/>
    </row>
    <row r="28" spans="1:13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3">
      <c r="A29" s="20" t="s">
        <v>5</v>
      </c>
      <c r="B29" s="98">
        <f>SUM(B19:C28)</f>
        <v>20</v>
      </c>
      <c r="C29" s="99"/>
      <c r="D29" s="98">
        <f>SUM(D19:E28)</f>
        <v>482</v>
      </c>
      <c r="E29" s="99"/>
      <c r="F29" s="98">
        <f>SUM(F19:G28)</f>
        <v>405</v>
      </c>
      <c r="G29" s="99"/>
      <c r="H29" s="98">
        <f>SUM(H19:I28)</f>
        <v>77</v>
      </c>
      <c r="I29" s="99"/>
      <c r="J29" s="101">
        <f t="shared" si="1"/>
        <v>0.84024896265560167</v>
      </c>
      <c r="K29" s="103"/>
      <c r="L29" s="101">
        <f>H29/D29</f>
        <v>0.15975103734439833</v>
      </c>
      <c r="M29" s="102"/>
    </row>
    <row r="30" spans="1:13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3">
      <c r="B31" s="113"/>
      <c r="C31" s="113"/>
      <c r="D31" s="113"/>
      <c r="E31" s="113"/>
    </row>
    <row r="32" spans="1:13" ht="13.5" thickBot="1"/>
    <row r="33" spans="1:13">
      <c r="A33" s="36" t="s">
        <v>26</v>
      </c>
      <c r="B33" s="24"/>
      <c r="C33" s="24"/>
      <c r="D33" s="24"/>
      <c r="E33" s="37">
        <f>H29</f>
        <v>77</v>
      </c>
      <c r="F33" s="5"/>
      <c r="H33" s="36" t="s">
        <v>21</v>
      </c>
      <c r="I33" s="24"/>
      <c r="J33" s="24"/>
      <c r="K33" s="24"/>
      <c r="L33" s="42">
        <f>L29</f>
        <v>0.15975103734439833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22</v>
      </c>
      <c r="H34" s="38"/>
      <c r="I34" s="4"/>
      <c r="J34" s="4" t="s">
        <v>18</v>
      </c>
      <c r="K34" s="4"/>
      <c r="L34" s="6">
        <f>E34/D29</f>
        <v>4.5643153526970952E-2</v>
      </c>
      <c r="M34" s="39"/>
    </row>
    <row r="35" spans="1:13">
      <c r="A35" s="38"/>
      <c r="B35" s="4"/>
      <c r="C35" s="4" t="s">
        <v>19</v>
      </c>
      <c r="D35" s="4"/>
      <c r="E35" s="39">
        <v>29</v>
      </c>
      <c r="H35" s="38"/>
      <c r="I35" s="4"/>
      <c r="J35" s="4" t="s">
        <v>19</v>
      </c>
      <c r="K35" s="4"/>
      <c r="L35" s="6">
        <f>E35/D29</f>
        <v>6.0165975103734441E-2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26</v>
      </c>
      <c r="H36" s="40"/>
      <c r="I36" s="41"/>
      <c r="J36" s="41" t="s">
        <v>22</v>
      </c>
      <c r="K36" s="41"/>
      <c r="L36" s="44">
        <f>E36/D29</f>
        <v>5.3941908713692949E-2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L16:M16"/>
    <mergeCell ref="B16:C16"/>
    <mergeCell ref="D16:E16"/>
    <mergeCell ref="F16:G16"/>
    <mergeCell ref="H16:I16"/>
    <mergeCell ref="J16:K16"/>
    <mergeCell ref="D17:E17"/>
    <mergeCell ref="F17:G17"/>
    <mergeCell ref="H17:I17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0:M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30:C30"/>
    <mergeCell ref="D30:E30"/>
    <mergeCell ref="B31:C31"/>
    <mergeCell ref="D31:E31"/>
    <mergeCell ref="B29:C29"/>
    <mergeCell ref="D29:E2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R40"/>
  <sheetViews>
    <sheetView workbookViewId="0">
      <selection activeCell="I8" sqref="I8"/>
    </sheetView>
  </sheetViews>
  <sheetFormatPr defaultRowHeight="12.75"/>
  <cols>
    <col min="1" max="1" width="25.42578125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</row>
    <row r="4" spans="1:13" ht="20.25">
      <c r="E4" s="9" t="s">
        <v>28</v>
      </c>
    </row>
    <row r="5" spans="1:13" ht="15.75">
      <c r="E5" s="10" t="s">
        <v>29</v>
      </c>
    </row>
    <row r="10" spans="1:13" ht="15">
      <c r="B10" s="11" t="s">
        <v>17</v>
      </c>
      <c r="C10" s="11"/>
      <c r="D10" s="11"/>
    </row>
    <row r="11" spans="1:13" ht="15">
      <c r="D11" s="12" t="s">
        <v>34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8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59"/>
      <c r="K17" s="60"/>
      <c r="L17" s="59"/>
      <c r="M17" s="18"/>
      <c r="R17">
        <f>54-7</f>
        <v>47</v>
      </c>
    </row>
    <row r="18" spans="1:18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8">
      <c r="A19" s="20" t="s">
        <v>16</v>
      </c>
      <c r="B19" s="90">
        <v>1</v>
      </c>
      <c r="C19" s="91"/>
      <c r="D19" s="90">
        <f t="shared" ref="D19:D24" si="0">B19*27</f>
        <v>27</v>
      </c>
      <c r="E19" s="91"/>
      <c r="F19" s="92">
        <v>27</v>
      </c>
      <c r="G19" s="92"/>
      <c r="H19" s="93">
        <v>0</v>
      </c>
      <c r="I19" s="94"/>
      <c r="J19" s="95">
        <f>F19/D19</f>
        <v>1</v>
      </c>
      <c r="K19" s="95"/>
      <c r="L19" s="96">
        <f>H19/D19</f>
        <v>0</v>
      </c>
      <c r="M19" s="97"/>
    </row>
    <row r="20" spans="1:18">
      <c r="A20" s="20" t="s">
        <v>9</v>
      </c>
      <c r="B20" s="98">
        <v>3</v>
      </c>
      <c r="C20" s="99"/>
      <c r="D20" s="98">
        <f t="shared" si="0"/>
        <v>81</v>
      </c>
      <c r="E20" s="99"/>
      <c r="F20" s="92">
        <v>75</v>
      </c>
      <c r="G20" s="92"/>
      <c r="H20" s="93">
        <v>6</v>
      </c>
      <c r="I20" s="94"/>
      <c r="J20" s="100">
        <f t="shared" ref="J20:J29" si="1">F20/D20</f>
        <v>0.92592592592592593</v>
      </c>
      <c r="K20" s="100"/>
      <c r="L20" s="101">
        <f t="shared" ref="L20:L26" si="2">H20/D20</f>
        <v>7.407407407407407E-2</v>
      </c>
      <c r="M20" s="102"/>
    </row>
    <row r="21" spans="1:18">
      <c r="A21" s="20" t="s">
        <v>10</v>
      </c>
      <c r="B21" s="98">
        <v>3</v>
      </c>
      <c r="C21" s="99"/>
      <c r="D21" s="98">
        <f t="shared" si="0"/>
        <v>81</v>
      </c>
      <c r="E21" s="99"/>
      <c r="F21" s="92">
        <v>66</v>
      </c>
      <c r="G21" s="92"/>
      <c r="H21" s="93">
        <v>15</v>
      </c>
      <c r="I21" s="94"/>
      <c r="J21" s="100">
        <f t="shared" si="1"/>
        <v>0.81481481481481477</v>
      </c>
      <c r="K21" s="100"/>
      <c r="L21" s="101">
        <f t="shared" si="2"/>
        <v>0.18518518518518517</v>
      </c>
      <c r="M21" s="102"/>
    </row>
    <row r="22" spans="1:18">
      <c r="A22" s="20" t="s">
        <v>11</v>
      </c>
      <c r="B22" s="98">
        <v>1</v>
      </c>
      <c r="C22" s="99"/>
      <c r="D22" s="98">
        <f t="shared" si="0"/>
        <v>27</v>
      </c>
      <c r="E22" s="99"/>
      <c r="F22" s="92">
        <v>24</v>
      </c>
      <c r="G22" s="92"/>
      <c r="H22" s="93">
        <v>3</v>
      </c>
      <c r="I22" s="94"/>
      <c r="J22" s="100">
        <f t="shared" si="1"/>
        <v>0.88888888888888884</v>
      </c>
      <c r="K22" s="100"/>
      <c r="L22" s="101">
        <f t="shared" si="2"/>
        <v>0.1111111111111111</v>
      </c>
      <c r="M22" s="102"/>
    </row>
    <row r="23" spans="1:18">
      <c r="A23" s="20" t="s">
        <v>12</v>
      </c>
      <c r="B23" s="98">
        <v>6</v>
      </c>
      <c r="C23" s="99"/>
      <c r="D23" s="98">
        <f t="shared" si="0"/>
        <v>162</v>
      </c>
      <c r="E23" s="99"/>
      <c r="F23" s="92">
        <v>144</v>
      </c>
      <c r="G23" s="92"/>
      <c r="H23" s="93">
        <v>18</v>
      </c>
      <c r="I23" s="94"/>
      <c r="J23" s="100">
        <f t="shared" si="1"/>
        <v>0.88888888888888884</v>
      </c>
      <c r="K23" s="100"/>
      <c r="L23" s="101">
        <f t="shared" si="2"/>
        <v>0.1111111111111111</v>
      </c>
      <c r="M23" s="102"/>
    </row>
    <row r="24" spans="1:18">
      <c r="A24" s="20" t="s">
        <v>13</v>
      </c>
      <c r="B24" s="98">
        <v>2</v>
      </c>
      <c r="C24" s="99"/>
      <c r="D24" s="98">
        <f t="shared" si="0"/>
        <v>54</v>
      </c>
      <c r="E24" s="99"/>
      <c r="F24" s="92">
        <v>22</v>
      </c>
      <c r="G24" s="92"/>
      <c r="H24" s="93">
        <v>32</v>
      </c>
      <c r="I24" s="94"/>
      <c r="J24" s="100">
        <f t="shared" si="1"/>
        <v>0.40740740740740738</v>
      </c>
      <c r="K24" s="100"/>
      <c r="L24" s="101">
        <f t="shared" si="2"/>
        <v>0.59259259259259256</v>
      </c>
      <c r="M24" s="102"/>
    </row>
    <row r="25" spans="1:18">
      <c r="A25" s="20" t="s">
        <v>14</v>
      </c>
      <c r="B25" s="98">
        <v>2</v>
      </c>
      <c r="C25" s="99"/>
      <c r="D25" s="90">
        <f>B25*27+2</f>
        <v>56</v>
      </c>
      <c r="E25" s="91"/>
      <c r="F25" s="92">
        <v>48</v>
      </c>
      <c r="G25" s="92"/>
      <c r="H25" s="93">
        <v>8</v>
      </c>
      <c r="I25" s="94"/>
      <c r="J25" s="100">
        <f t="shared" si="1"/>
        <v>0.8571428571428571</v>
      </c>
      <c r="K25" s="100"/>
      <c r="L25" s="101">
        <f t="shared" si="2"/>
        <v>0.14285714285714285</v>
      </c>
      <c r="M25" s="102"/>
    </row>
    <row r="26" spans="1:18">
      <c r="A26" s="28" t="s">
        <v>15</v>
      </c>
      <c r="B26" s="98">
        <v>2</v>
      </c>
      <c r="C26" s="99"/>
      <c r="D26" s="98">
        <f>B26*27</f>
        <v>54</v>
      </c>
      <c r="E26" s="99"/>
      <c r="F26" s="92">
        <v>47</v>
      </c>
      <c r="G26" s="92"/>
      <c r="H26" s="93">
        <v>7</v>
      </c>
      <c r="I26" s="94"/>
      <c r="J26" s="100">
        <f t="shared" si="1"/>
        <v>0.87037037037037035</v>
      </c>
      <c r="K26" s="100"/>
      <c r="L26" s="101">
        <f t="shared" si="2"/>
        <v>0.12962962962962962</v>
      </c>
      <c r="M26" s="102"/>
    </row>
    <row r="27" spans="1:18" ht="13.5" thickBot="1">
      <c r="A27" s="29"/>
      <c r="B27" s="30"/>
      <c r="C27" s="30"/>
      <c r="D27" s="61"/>
      <c r="E27" s="62"/>
      <c r="F27" s="30"/>
      <c r="G27" s="30"/>
      <c r="H27" s="31"/>
      <c r="I27" s="32"/>
      <c r="J27" s="33"/>
      <c r="K27" s="33"/>
      <c r="L27" s="34"/>
      <c r="M27" s="35"/>
    </row>
    <row r="28" spans="1:18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8">
      <c r="A29" s="20" t="s">
        <v>5</v>
      </c>
      <c r="B29" s="98">
        <f>SUM(B19:C28)</f>
        <v>20</v>
      </c>
      <c r="C29" s="99"/>
      <c r="D29" s="98">
        <f>SUM(D19:E28)</f>
        <v>542</v>
      </c>
      <c r="E29" s="99"/>
      <c r="F29" s="98">
        <f>SUM(F19:G28)</f>
        <v>453</v>
      </c>
      <c r="G29" s="99"/>
      <c r="H29" s="98">
        <f>SUM(H19:I28)</f>
        <v>89</v>
      </c>
      <c r="I29" s="99"/>
      <c r="J29" s="101">
        <f t="shared" si="1"/>
        <v>0.83579335793357934</v>
      </c>
      <c r="K29" s="103"/>
      <c r="L29" s="101">
        <f>H29/D29</f>
        <v>0.16420664206642066</v>
      </c>
      <c r="M29" s="102"/>
    </row>
    <row r="30" spans="1:18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8">
      <c r="B31" s="113"/>
      <c r="C31" s="113"/>
      <c r="D31" s="113"/>
      <c r="E31" s="113"/>
    </row>
    <row r="32" spans="1:18" ht="13.5" thickBot="1"/>
    <row r="33" spans="1:13">
      <c r="A33" s="36" t="s">
        <v>26</v>
      </c>
      <c r="B33" s="24"/>
      <c r="C33" s="24"/>
      <c r="D33" s="24"/>
      <c r="E33" s="37">
        <f>H29</f>
        <v>89</v>
      </c>
      <c r="F33" s="5"/>
      <c r="H33" s="36" t="s">
        <v>21</v>
      </c>
      <c r="I33" s="24"/>
      <c r="J33" s="24"/>
      <c r="K33" s="24"/>
      <c r="L33" s="42">
        <f>L29</f>
        <v>0.16420664206642066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30</v>
      </c>
      <c r="H34" s="38"/>
      <c r="I34" s="4"/>
      <c r="J34" s="4" t="s">
        <v>18</v>
      </c>
      <c r="K34" s="4"/>
      <c r="L34" s="6">
        <f>E34/D29</f>
        <v>5.5350553505535055E-2</v>
      </c>
      <c r="M34" s="39"/>
    </row>
    <row r="35" spans="1:13">
      <c r="A35" s="38"/>
      <c r="B35" s="4"/>
      <c r="C35" s="4" t="s">
        <v>19</v>
      </c>
      <c r="D35" s="4"/>
      <c r="E35" s="39">
        <v>36</v>
      </c>
      <c r="H35" s="38"/>
      <c r="I35" s="4"/>
      <c r="J35" s="4" t="s">
        <v>19</v>
      </c>
      <c r="K35" s="4"/>
      <c r="L35" s="6">
        <f>E35/D29</f>
        <v>6.6420664206642069E-2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23</v>
      </c>
      <c r="H36" s="40"/>
      <c r="I36" s="41"/>
      <c r="J36" s="41" t="s">
        <v>22</v>
      </c>
      <c r="K36" s="41"/>
      <c r="L36" s="44">
        <f>E36/D29</f>
        <v>4.2435424354243544E-2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L16:M16"/>
    <mergeCell ref="B16:C16"/>
    <mergeCell ref="D16:E16"/>
    <mergeCell ref="F16:G16"/>
    <mergeCell ref="H16:I16"/>
    <mergeCell ref="J16:K16"/>
    <mergeCell ref="D17:E17"/>
    <mergeCell ref="F17:G17"/>
    <mergeCell ref="H17:I17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0:M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30:C30"/>
    <mergeCell ref="D30:E30"/>
    <mergeCell ref="B31:C31"/>
    <mergeCell ref="D31:E31"/>
    <mergeCell ref="B29:C29"/>
    <mergeCell ref="D29:E29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2.75"/>
  <cols>
    <col min="1" max="1" width="26.42578125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</row>
    <row r="4" spans="1:13" ht="20.25">
      <c r="E4" s="9" t="s">
        <v>28</v>
      </c>
    </row>
    <row r="5" spans="1:13" ht="15.75">
      <c r="E5" s="10" t="s">
        <v>29</v>
      </c>
    </row>
    <row r="10" spans="1:13" ht="15">
      <c r="B10" s="11" t="s">
        <v>17</v>
      </c>
      <c r="C10" s="11"/>
      <c r="D10" s="11"/>
    </row>
    <row r="11" spans="1:13" ht="15">
      <c r="D11" s="12" t="s">
        <v>35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3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59"/>
      <c r="K17" s="60"/>
      <c r="L17" s="59"/>
      <c r="M17" s="18"/>
    </row>
    <row r="18" spans="1:13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3">
      <c r="A19" s="20" t="s">
        <v>16</v>
      </c>
      <c r="B19" s="90">
        <v>1</v>
      </c>
      <c r="C19" s="91"/>
      <c r="D19" s="90">
        <f t="shared" ref="D19:D24" si="0">B19*24</f>
        <v>24</v>
      </c>
      <c r="E19" s="91"/>
      <c r="F19" s="92">
        <v>24</v>
      </c>
      <c r="G19" s="92"/>
      <c r="H19" s="93">
        <v>0</v>
      </c>
      <c r="I19" s="94"/>
      <c r="J19" s="95">
        <f>F19/D19</f>
        <v>1</v>
      </c>
      <c r="K19" s="95"/>
      <c r="L19" s="96">
        <f>H19/D19</f>
        <v>0</v>
      </c>
      <c r="M19" s="97"/>
    </row>
    <row r="20" spans="1:13">
      <c r="A20" s="20" t="s">
        <v>9</v>
      </c>
      <c r="B20" s="98">
        <v>3</v>
      </c>
      <c r="C20" s="99"/>
      <c r="D20" s="98">
        <f t="shared" si="0"/>
        <v>72</v>
      </c>
      <c r="E20" s="99"/>
      <c r="F20" s="92">
        <v>63</v>
      </c>
      <c r="G20" s="92"/>
      <c r="H20" s="93">
        <v>9</v>
      </c>
      <c r="I20" s="94"/>
      <c r="J20" s="100">
        <f t="shared" ref="J20:J29" si="1">F20/D20</f>
        <v>0.875</v>
      </c>
      <c r="K20" s="100"/>
      <c r="L20" s="101">
        <f t="shared" ref="L20:L26" si="2">H20/D20</f>
        <v>0.125</v>
      </c>
      <c r="M20" s="102"/>
    </row>
    <row r="21" spans="1:13">
      <c r="A21" s="20" t="s">
        <v>10</v>
      </c>
      <c r="B21" s="98">
        <v>3</v>
      </c>
      <c r="C21" s="99"/>
      <c r="D21" s="98">
        <f t="shared" si="0"/>
        <v>72</v>
      </c>
      <c r="E21" s="99"/>
      <c r="F21" s="92">
        <v>63</v>
      </c>
      <c r="G21" s="92"/>
      <c r="H21" s="93">
        <v>9</v>
      </c>
      <c r="I21" s="94"/>
      <c r="J21" s="100">
        <f t="shared" si="1"/>
        <v>0.875</v>
      </c>
      <c r="K21" s="100"/>
      <c r="L21" s="101">
        <f t="shared" si="2"/>
        <v>0.125</v>
      </c>
      <c r="M21" s="102"/>
    </row>
    <row r="22" spans="1:13">
      <c r="A22" s="20" t="s">
        <v>11</v>
      </c>
      <c r="B22" s="98">
        <v>1</v>
      </c>
      <c r="C22" s="99"/>
      <c r="D22" s="98">
        <f t="shared" si="0"/>
        <v>24</v>
      </c>
      <c r="E22" s="99"/>
      <c r="F22" s="92">
        <v>21</v>
      </c>
      <c r="G22" s="92"/>
      <c r="H22" s="93">
        <v>3</v>
      </c>
      <c r="I22" s="94"/>
      <c r="J22" s="100">
        <f t="shared" si="1"/>
        <v>0.875</v>
      </c>
      <c r="K22" s="100"/>
      <c r="L22" s="101">
        <f t="shared" si="2"/>
        <v>0.125</v>
      </c>
      <c r="M22" s="102"/>
    </row>
    <row r="23" spans="1:13">
      <c r="A23" s="20" t="s">
        <v>12</v>
      </c>
      <c r="B23" s="98">
        <v>6</v>
      </c>
      <c r="C23" s="99"/>
      <c r="D23" s="98">
        <f t="shared" si="0"/>
        <v>144</v>
      </c>
      <c r="E23" s="99"/>
      <c r="F23" s="92">
        <v>123</v>
      </c>
      <c r="G23" s="92"/>
      <c r="H23" s="93">
        <v>21</v>
      </c>
      <c r="I23" s="94"/>
      <c r="J23" s="100">
        <f t="shared" si="1"/>
        <v>0.85416666666666663</v>
      </c>
      <c r="K23" s="100"/>
      <c r="L23" s="101">
        <f t="shared" si="2"/>
        <v>0.14583333333333334</v>
      </c>
      <c r="M23" s="102"/>
    </row>
    <row r="24" spans="1:13">
      <c r="A24" s="20" t="s">
        <v>13</v>
      </c>
      <c r="B24" s="98">
        <v>2</v>
      </c>
      <c r="C24" s="99"/>
      <c r="D24" s="98">
        <f t="shared" si="0"/>
        <v>48</v>
      </c>
      <c r="E24" s="99"/>
      <c r="F24" s="92">
        <v>13</v>
      </c>
      <c r="G24" s="92"/>
      <c r="H24" s="93">
        <v>35</v>
      </c>
      <c r="I24" s="94"/>
      <c r="J24" s="100">
        <f t="shared" si="1"/>
        <v>0.27083333333333331</v>
      </c>
      <c r="K24" s="100"/>
      <c r="L24" s="101">
        <f t="shared" si="2"/>
        <v>0.72916666666666663</v>
      </c>
      <c r="M24" s="102"/>
    </row>
    <row r="25" spans="1:13">
      <c r="A25" s="20" t="s">
        <v>14</v>
      </c>
      <c r="B25" s="98">
        <v>2</v>
      </c>
      <c r="C25" s="99"/>
      <c r="D25" s="90">
        <f>B25*24+2</f>
        <v>50</v>
      </c>
      <c r="E25" s="91"/>
      <c r="F25" s="92">
        <v>34</v>
      </c>
      <c r="G25" s="92"/>
      <c r="H25" s="93">
        <v>16</v>
      </c>
      <c r="I25" s="94"/>
      <c r="J25" s="100">
        <f t="shared" si="1"/>
        <v>0.68</v>
      </c>
      <c r="K25" s="100"/>
      <c r="L25" s="101">
        <f t="shared" si="2"/>
        <v>0.32</v>
      </c>
      <c r="M25" s="102"/>
    </row>
    <row r="26" spans="1:13">
      <c r="A26" s="28" t="s">
        <v>15</v>
      </c>
      <c r="B26" s="98">
        <v>2</v>
      </c>
      <c r="C26" s="99"/>
      <c r="D26" s="98">
        <f>B26*24</f>
        <v>48</v>
      </c>
      <c r="E26" s="99"/>
      <c r="F26" s="92">
        <v>28</v>
      </c>
      <c r="G26" s="92"/>
      <c r="H26" s="93">
        <v>10</v>
      </c>
      <c r="I26" s="94"/>
      <c r="J26" s="100">
        <f t="shared" si="1"/>
        <v>0.58333333333333337</v>
      </c>
      <c r="K26" s="100"/>
      <c r="L26" s="101">
        <f t="shared" si="2"/>
        <v>0.20833333333333334</v>
      </c>
      <c r="M26" s="102"/>
    </row>
    <row r="27" spans="1:13" ht="13.5" thickBot="1">
      <c r="A27" s="29"/>
      <c r="B27" s="30"/>
      <c r="C27" s="30"/>
      <c r="D27" s="61"/>
      <c r="E27" s="62"/>
      <c r="F27" s="30"/>
      <c r="G27" s="30"/>
      <c r="H27" s="31"/>
      <c r="I27" s="32"/>
      <c r="J27" s="33"/>
      <c r="K27" s="33"/>
      <c r="L27" s="34"/>
      <c r="M27" s="35"/>
    </row>
    <row r="28" spans="1:13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3">
      <c r="A29" s="20" t="s">
        <v>5</v>
      </c>
      <c r="B29" s="98">
        <f>SUM(B19:C28)</f>
        <v>20</v>
      </c>
      <c r="C29" s="99"/>
      <c r="D29" s="98">
        <f>SUM(D19:E28)</f>
        <v>482</v>
      </c>
      <c r="E29" s="99"/>
      <c r="F29" s="98">
        <f>SUM(F19:G28)</f>
        <v>369</v>
      </c>
      <c r="G29" s="99"/>
      <c r="H29" s="98">
        <f>SUM(H19:I28)</f>
        <v>103</v>
      </c>
      <c r="I29" s="99"/>
      <c r="J29" s="101">
        <f t="shared" si="1"/>
        <v>0.76556016597510368</v>
      </c>
      <c r="K29" s="103"/>
      <c r="L29" s="101">
        <f>H29/D29</f>
        <v>0.21369294605809128</v>
      </c>
      <c r="M29" s="102"/>
    </row>
    <row r="30" spans="1:13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3">
      <c r="B31" s="113"/>
      <c r="C31" s="113"/>
      <c r="D31" s="113"/>
      <c r="E31" s="113"/>
    </row>
    <row r="32" spans="1:13" ht="13.5" thickBot="1"/>
    <row r="33" spans="1:13">
      <c r="A33" s="36" t="s">
        <v>26</v>
      </c>
      <c r="B33" s="24"/>
      <c r="C33" s="24"/>
      <c r="D33" s="24"/>
      <c r="E33" s="37">
        <f>H29</f>
        <v>103</v>
      </c>
      <c r="F33" s="5"/>
      <c r="H33" s="36" t="s">
        <v>21</v>
      </c>
      <c r="I33" s="24"/>
      <c r="J33" s="24"/>
      <c r="K33" s="24"/>
      <c r="L33" s="42">
        <f>L29</f>
        <v>0.21369294605809128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53</v>
      </c>
      <c r="H34" s="38"/>
      <c r="I34" s="4"/>
      <c r="J34" s="4" t="s">
        <v>18</v>
      </c>
      <c r="K34" s="4"/>
      <c r="L34" s="6">
        <f>E34/D29</f>
        <v>0.10995850622406639</v>
      </c>
      <c r="M34" s="39"/>
    </row>
    <row r="35" spans="1:13">
      <c r="A35" s="38"/>
      <c r="B35" s="4"/>
      <c r="C35" s="4" t="s">
        <v>19</v>
      </c>
      <c r="D35" s="4"/>
      <c r="E35" s="39">
        <v>24</v>
      </c>
      <c r="H35" s="38"/>
      <c r="I35" s="4"/>
      <c r="J35" s="4" t="s">
        <v>19</v>
      </c>
      <c r="K35" s="4"/>
      <c r="L35" s="6">
        <f>E35/D29</f>
        <v>4.9792531120331947E-2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26</v>
      </c>
      <c r="H36" s="40"/>
      <c r="I36" s="41"/>
      <c r="J36" s="41" t="s">
        <v>22</v>
      </c>
      <c r="K36" s="41"/>
      <c r="L36" s="44">
        <f>E36/D29</f>
        <v>5.3941908713692949E-2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L16:M16"/>
    <mergeCell ref="B16:C16"/>
    <mergeCell ref="D16:E16"/>
    <mergeCell ref="F16:G16"/>
    <mergeCell ref="H16:I16"/>
    <mergeCell ref="J16:K16"/>
    <mergeCell ref="D17:E17"/>
    <mergeCell ref="F17:G17"/>
    <mergeCell ref="H17:I17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0:M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30:C30"/>
    <mergeCell ref="D30:E30"/>
    <mergeCell ref="B31:C31"/>
    <mergeCell ref="D31:E31"/>
    <mergeCell ref="B29:C29"/>
    <mergeCell ref="D29:E29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E36" sqref="E36"/>
    </sheetView>
  </sheetViews>
  <sheetFormatPr defaultRowHeight="12.75"/>
  <cols>
    <col min="1" max="1" width="24.5703125" customWidth="1"/>
    <col min="12" max="12" width="10.85546875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  <c r="L3" s="71"/>
    </row>
    <row r="4" spans="1:13" ht="20.25">
      <c r="E4" s="9" t="s">
        <v>28</v>
      </c>
    </row>
    <row r="5" spans="1:13" ht="15.75">
      <c r="E5" s="10" t="s">
        <v>29</v>
      </c>
    </row>
    <row r="10" spans="1:13" ht="15">
      <c r="B10" s="11" t="s">
        <v>17</v>
      </c>
      <c r="C10" s="11"/>
      <c r="D10" s="11"/>
    </row>
    <row r="11" spans="1:13" ht="15">
      <c r="D11" s="12" t="s">
        <v>36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3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65"/>
      <c r="K17" s="66"/>
      <c r="L17" s="65"/>
      <c r="M17" s="18"/>
    </row>
    <row r="18" spans="1:13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3">
      <c r="A19" s="20" t="s">
        <v>16</v>
      </c>
      <c r="B19" s="90">
        <v>1</v>
      </c>
      <c r="C19" s="91"/>
      <c r="D19" s="90">
        <f t="shared" ref="D19:D24" si="0">B19*26</f>
        <v>26</v>
      </c>
      <c r="E19" s="91"/>
      <c r="F19" s="92">
        <v>25</v>
      </c>
      <c r="G19" s="92"/>
      <c r="H19" s="93">
        <v>1</v>
      </c>
      <c r="I19" s="94"/>
      <c r="J19" s="95">
        <f>F19/D19</f>
        <v>0.96153846153846156</v>
      </c>
      <c r="K19" s="95"/>
      <c r="L19" s="96">
        <f>H19/D19</f>
        <v>3.8461538461538464E-2</v>
      </c>
      <c r="M19" s="97"/>
    </row>
    <row r="20" spans="1:13">
      <c r="A20" s="20" t="s">
        <v>9</v>
      </c>
      <c r="B20" s="98">
        <v>3</v>
      </c>
      <c r="C20" s="99"/>
      <c r="D20" s="98">
        <f t="shared" si="0"/>
        <v>78</v>
      </c>
      <c r="E20" s="99"/>
      <c r="F20" s="92">
        <v>74</v>
      </c>
      <c r="G20" s="92"/>
      <c r="H20" s="93">
        <v>4</v>
      </c>
      <c r="I20" s="94"/>
      <c r="J20" s="100">
        <f t="shared" ref="J20:J29" si="1">F20/D20</f>
        <v>0.94871794871794868</v>
      </c>
      <c r="K20" s="100"/>
      <c r="L20" s="101">
        <f t="shared" ref="L20:L26" si="2">H20/D20</f>
        <v>5.128205128205128E-2</v>
      </c>
      <c r="M20" s="102"/>
    </row>
    <row r="21" spans="1:13">
      <c r="A21" s="20" t="s">
        <v>10</v>
      </c>
      <c r="B21" s="98">
        <v>3</v>
      </c>
      <c r="C21" s="99"/>
      <c r="D21" s="98">
        <f t="shared" si="0"/>
        <v>78</v>
      </c>
      <c r="E21" s="99"/>
      <c r="F21" s="92">
        <v>52</v>
      </c>
      <c r="G21" s="92"/>
      <c r="H21" s="93">
        <v>26</v>
      </c>
      <c r="I21" s="94"/>
      <c r="J21" s="100">
        <f t="shared" si="1"/>
        <v>0.66666666666666663</v>
      </c>
      <c r="K21" s="100"/>
      <c r="L21" s="101">
        <f t="shared" si="2"/>
        <v>0.33333333333333331</v>
      </c>
      <c r="M21" s="102"/>
    </row>
    <row r="22" spans="1:13">
      <c r="A22" s="20" t="s">
        <v>11</v>
      </c>
      <c r="B22" s="98">
        <v>1</v>
      </c>
      <c r="C22" s="99"/>
      <c r="D22" s="98">
        <f t="shared" si="0"/>
        <v>26</v>
      </c>
      <c r="E22" s="99"/>
      <c r="F22" s="92">
        <v>26</v>
      </c>
      <c r="G22" s="92"/>
      <c r="H22" s="93">
        <v>0</v>
      </c>
      <c r="I22" s="94"/>
      <c r="J22" s="100">
        <f t="shared" si="1"/>
        <v>1</v>
      </c>
      <c r="K22" s="100"/>
      <c r="L22" s="101">
        <f t="shared" si="2"/>
        <v>0</v>
      </c>
      <c r="M22" s="102"/>
    </row>
    <row r="23" spans="1:13">
      <c r="A23" s="20" t="s">
        <v>12</v>
      </c>
      <c r="B23" s="98">
        <v>6</v>
      </c>
      <c r="C23" s="99"/>
      <c r="D23" s="98">
        <f t="shared" si="0"/>
        <v>156</v>
      </c>
      <c r="E23" s="99"/>
      <c r="F23" s="92">
        <v>141</v>
      </c>
      <c r="G23" s="92"/>
      <c r="H23" s="93">
        <v>15</v>
      </c>
      <c r="I23" s="94"/>
      <c r="J23" s="100">
        <f t="shared" si="1"/>
        <v>0.90384615384615385</v>
      </c>
      <c r="K23" s="100"/>
      <c r="L23" s="101">
        <f t="shared" si="2"/>
        <v>9.6153846153846159E-2</v>
      </c>
      <c r="M23" s="102"/>
    </row>
    <row r="24" spans="1:13">
      <c r="A24" s="20" t="s">
        <v>13</v>
      </c>
      <c r="B24" s="98">
        <v>2</v>
      </c>
      <c r="C24" s="99"/>
      <c r="D24" s="98">
        <f t="shared" si="0"/>
        <v>52</v>
      </c>
      <c r="E24" s="99"/>
      <c r="F24" s="92">
        <v>20</v>
      </c>
      <c r="G24" s="92"/>
      <c r="H24" s="93">
        <v>32</v>
      </c>
      <c r="I24" s="94"/>
      <c r="J24" s="100">
        <f t="shared" si="1"/>
        <v>0.38461538461538464</v>
      </c>
      <c r="K24" s="100"/>
      <c r="L24" s="101">
        <f t="shared" si="2"/>
        <v>0.61538461538461542</v>
      </c>
      <c r="M24" s="102"/>
    </row>
    <row r="25" spans="1:13">
      <c r="A25" s="20" t="s">
        <v>14</v>
      </c>
      <c r="B25" s="98">
        <v>2</v>
      </c>
      <c r="C25" s="99"/>
      <c r="D25" s="90">
        <f>B25*26+2</f>
        <v>54</v>
      </c>
      <c r="E25" s="91"/>
      <c r="F25" s="92">
        <v>45</v>
      </c>
      <c r="G25" s="92"/>
      <c r="H25" s="93">
        <v>9</v>
      </c>
      <c r="I25" s="94"/>
      <c r="J25" s="100">
        <f t="shared" si="1"/>
        <v>0.83333333333333337</v>
      </c>
      <c r="K25" s="100"/>
      <c r="L25" s="101">
        <f t="shared" si="2"/>
        <v>0.16666666666666666</v>
      </c>
      <c r="M25" s="102"/>
    </row>
    <row r="26" spans="1:13">
      <c r="A26" s="28" t="s">
        <v>15</v>
      </c>
      <c r="B26" s="98">
        <v>2</v>
      </c>
      <c r="C26" s="99"/>
      <c r="D26" s="98">
        <f>B26*26</f>
        <v>52</v>
      </c>
      <c r="E26" s="99"/>
      <c r="F26" s="92">
        <v>39</v>
      </c>
      <c r="G26" s="92"/>
      <c r="H26" s="93">
        <v>13</v>
      </c>
      <c r="I26" s="94"/>
      <c r="J26" s="100">
        <f t="shared" si="1"/>
        <v>0.75</v>
      </c>
      <c r="K26" s="100"/>
      <c r="L26" s="101">
        <f t="shared" si="2"/>
        <v>0.25</v>
      </c>
      <c r="M26" s="102"/>
    </row>
    <row r="27" spans="1:13" ht="13.5" thickBot="1">
      <c r="A27" s="29"/>
      <c r="B27" s="30"/>
      <c r="C27" s="30"/>
      <c r="D27" s="63"/>
      <c r="E27" s="64"/>
      <c r="F27" s="30"/>
      <c r="G27" s="30"/>
      <c r="H27" s="31"/>
      <c r="I27" s="32"/>
      <c r="J27" s="33"/>
      <c r="K27" s="33"/>
      <c r="L27" s="34"/>
      <c r="M27" s="35"/>
    </row>
    <row r="28" spans="1:13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3">
      <c r="A29" s="20" t="s">
        <v>5</v>
      </c>
      <c r="B29" s="98">
        <f>SUM(B19:C28)</f>
        <v>20</v>
      </c>
      <c r="C29" s="99"/>
      <c r="D29" s="98">
        <f>SUM(D19:E28)</f>
        <v>522</v>
      </c>
      <c r="E29" s="99"/>
      <c r="F29" s="98">
        <f>SUM(F19:G28)</f>
        <v>422</v>
      </c>
      <c r="G29" s="99"/>
      <c r="H29" s="98">
        <f>SUM(H19:I28)</f>
        <v>100</v>
      </c>
      <c r="I29" s="99"/>
      <c r="J29" s="101">
        <f t="shared" si="1"/>
        <v>0.80842911877394641</v>
      </c>
      <c r="K29" s="103"/>
      <c r="L29" s="101">
        <f>H29/D29</f>
        <v>0.19157088122605365</v>
      </c>
      <c r="M29" s="102"/>
    </row>
    <row r="30" spans="1:13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3">
      <c r="B31" s="113"/>
      <c r="C31" s="113"/>
      <c r="D31" s="113"/>
      <c r="E31" s="113"/>
    </row>
    <row r="32" spans="1:13" ht="13.5" thickBot="1"/>
    <row r="33" spans="1:13">
      <c r="A33" s="36" t="s">
        <v>26</v>
      </c>
      <c r="B33" s="24"/>
      <c r="C33" s="24"/>
      <c r="D33" s="24"/>
      <c r="E33" s="37">
        <f>H29</f>
        <v>100</v>
      </c>
      <c r="F33" s="5"/>
      <c r="H33" s="36" t="s">
        <v>21</v>
      </c>
      <c r="I33" s="24"/>
      <c r="J33" s="24"/>
      <c r="K33" s="24"/>
      <c r="L33" s="42">
        <f>L29</f>
        <v>0.19157088122605365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56</v>
      </c>
      <c r="H34" s="38"/>
      <c r="I34" s="4"/>
      <c r="J34" s="4" t="s">
        <v>18</v>
      </c>
      <c r="K34" s="4"/>
      <c r="L34" s="6">
        <f>E34/D29</f>
        <v>0.10727969348659004</v>
      </c>
      <c r="M34" s="39"/>
    </row>
    <row r="35" spans="1:13">
      <c r="A35" s="38"/>
      <c r="B35" s="4"/>
      <c r="C35" s="4" t="s">
        <v>19</v>
      </c>
      <c r="D35" s="4"/>
      <c r="E35" s="39">
        <v>21</v>
      </c>
      <c r="H35" s="38"/>
      <c r="I35" s="4"/>
      <c r="J35" s="4" t="s">
        <v>19</v>
      </c>
      <c r="K35" s="4"/>
      <c r="L35" s="6">
        <f>E35/D29</f>
        <v>4.0229885057471264E-2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23</v>
      </c>
      <c r="H36" s="40"/>
      <c r="I36" s="41"/>
      <c r="J36" s="41" t="s">
        <v>22</v>
      </c>
      <c r="K36" s="41"/>
      <c r="L36" s="44">
        <f>E36/D29</f>
        <v>4.4061302681992334E-2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I43" sqref="I43:I44"/>
    </sheetView>
  </sheetViews>
  <sheetFormatPr defaultRowHeight="12.75"/>
  <cols>
    <col min="1" max="1" width="24.140625" customWidth="1"/>
    <col min="12" max="12" width="11.28515625" bestFit="1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  <c r="L3" s="71"/>
    </row>
    <row r="4" spans="1:13" ht="20.25">
      <c r="E4" s="9" t="s">
        <v>28</v>
      </c>
    </row>
    <row r="5" spans="1:13" ht="15.75">
      <c r="E5" s="10" t="s">
        <v>29</v>
      </c>
    </row>
    <row r="10" spans="1:13" ht="15">
      <c r="B10" s="11" t="s">
        <v>17</v>
      </c>
      <c r="C10" s="11"/>
      <c r="D10" s="11"/>
    </row>
    <row r="11" spans="1:13" ht="15">
      <c r="D11" s="12" t="s">
        <v>37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3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65"/>
      <c r="K17" s="66"/>
      <c r="L17" s="65"/>
      <c r="M17" s="18"/>
    </row>
    <row r="18" spans="1:13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3">
      <c r="A19" s="20" t="s">
        <v>16</v>
      </c>
      <c r="B19" s="90">
        <v>1</v>
      </c>
      <c r="C19" s="91"/>
      <c r="D19" s="90">
        <f t="shared" ref="D19:D24" si="0">B19*24</f>
        <v>24</v>
      </c>
      <c r="E19" s="91"/>
      <c r="F19" s="92">
        <v>23</v>
      </c>
      <c r="G19" s="92"/>
      <c r="H19" s="93">
        <v>1</v>
      </c>
      <c r="I19" s="94"/>
      <c r="J19" s="95">
        <f>F19/D19</f>
        <v>0.95833333333333337</v>
      </c>
      <c r="K19" s="95"/>
      <c r="L19" s="96">
        <f>H19/D19</f>
        <v>4.1666666666666664E-2</v>
      </c>
      <c r="M19" s="97"/>
    </row>
    <row r="20" spans="1:13">
      <c r="A20" s="20" t="s">
        <v>9</v>
      </c>
      <c r="B20" s="98">
        <v>3</v>
      </c>
      <c r="C20" s="99"/>
      <c r="D20" s="98">
        <f t="shared" si="0"/>
        <v>72</v>
      </c>
      <c r="E20" s="99"/>
      <c r="F20" s="92">
        <v>34</v>
      </c>
      <c r="G20" s="92"/>
      <c r="H20" s="93">
        <v>38</v>
      </c>
      <c r="I20" s="94"/>
      <c r="J20" s="100">
        <f t="shared" ref="J20:J29" si="1">F20/D20</f>
        <v>0.47222222222222221</v>
      </c>
      <c r="K20" s="100"/>
      <c r="L20" s="101">
        <f t="shared" ref="L20:L26" si="2">H20/D20</f>
        <v>0.52777777777777779</v>
      </c>
      <c r="M20" s="102"/>
    </row>
    <row r="21" spans="1:13">
      <c r="A21" s="20" t="s">
        <v>10</v>
      </c>
      <c r="B21" s="98">
        <v>2</v>
      </c>
      <c r="C21" s="99"/>
      <c r="D21" s="98">
        <f t="shared" si="0"/>
        <v>48</v>
      </c>
      <c r="E21" s="99"/>
      <c r="F21" s="92">
        <v>45</v>
      </c>
      <c r="G21" s="92"/>
      <c r="H21" s="93">
        <v>3</v>
      </c>
      <c r="I21" s="94"/>
      <c r="J21" s="100">
        <f t="shared" si="1"/>
        <v>0.9375</v>
      </c>
      <c r="K21" s="100"/>
      <c r="L21" s="101">
        <f t="shared" si="2"/>
        <v>6.25E-2</v>
      </c>
      <c r="M21" s="102"/>
    </row>
    <row r="22" spans="1:13">
      <c r="A22" s="20" t="s">
        <v>11</v>
      </c>
      <c r="B22" s="98">
        <v>1</v>
      </c>
      <c r="C22" s="99"/>
      <c r="D22" s="98">
        <f t="shared" si="0"/>
        <v>24</v>
      </c>
      <c r="E22" s="99"/>
      <c r="F22" s="92">
        <v>22</v>
      </c>
      <c r="G22" s="92"/>
      <c r="H22" s="93">
        <v>2</v>
      </c>
      <c r="I22" s="94"/>
      <c r="J22" s="100">
        <f t="shared" si="1"/>
        <v>0.91666666666666663</v>
      </c>
      <c r="K22" s="100"/>
      <c r="L22" s="101">
        <f t="shared" si="2"/>
        <v>8.3333333333333329E-2</v>
      </c>
      <c r="M22" s="102"/>
    </row>
    <row r="23" spans="1:13">
      <c r="A23" s="20" t="s">
        <v>12</v>
      </c>
      <c r="B23" s="98">
        <v>6</v>
      </c>
      <c r="C23" s="99"/>
      <c r="D23" s="98">
        <f t="shared" si="0"/>
        <v>144</v>
      </c>
      <c r="E23" s="99"/>
      <c r="F23" s="92">
        <v>115</v>
      </c>
      <c r="G23" s="92"/>
      <c r="H23" s="93">
        <v>29</v>
      </c>
      <c r="I23" s="94"/>
      <c r="J23" s="100">
        <f t="shared" si="1"/>
        <v>0.79861111111111116</v>
      </c>
      <c r="K23" s="100"/>
      <c r="L23" s="101">
        <f t="shared" si="2"/>
        <v>0.2013888888888889</v>
      </c>
      <c r="M23" s="102"/>
    </row>
    <row r="24" spans="1:13">
      <c r="A24" s="20" t="s">
        <v>13</v>
      </c>
      <c r="B24" s="98">
        <v>2</v>
      </c>
      <c r="C24" s="99"/>
      <c r="D24" s="98">
        <f t="shared" si="0"/>
        <v>48</v>
      </c>
      <c r="E24" s="99"/>
      <c r="F24" s="92">
        <v>20</v>
      </c>
      <c r="G24" s="92"/>
      <c r="H24" s="93">
        <v>28</v>
      </c>
      <c r="I24" s="94"/>
      <c r="J24" s="100">
        <f t="shared" si="1"/>
        <v>0.41666666666666669</v>
      </c>
      <c r="K24" s="100"/>
      <c r="L24" s="101">
        <f t="shared" si="2"/>
        <v>0.58333333333333337</v>
      </c>
      <c r="M24" s="102"/>
    </row>
    <row r="25" spans="1:13">
      <c r="A25" s="20" t="s">
        <v>14</v>
      </c>
      <c r="B25" s="98">
        <v>2</v>
      </c>
      <c r="C25" s="99"/>
      <c r="D25" s="90">
        <f>B25*24+2</f>
        <v>50</v>
      </c>
      <c r="E25" s="91"/>
      <c r="F25" s="92">
        <v>31</v>
      </c>
      <c r="G25" s="92"/>
      <c r="H25" s="93">
        <v>19</v>
      </c>
      <c r="I25" s="94"/>
      <c r="J25" s="100">
        <f t="shared" si="1"/>
        <v>0.62</v>
      </c>
      <c r="K25" s="100"/>
      <c r="L25" s="101">
        <f t="shared" si="2"/>
        <v>0.38</v>
      </c>
      <c r="M25" s="102"/>
    </row>
    <row r="26" spans="1:13">
      <c r="A26" s="28" t="s">
        <v>15</v>
      </c>
      <c r="B26" s="98">
        <v>2</v>
      </c>
      <c r="C26" s="99"/>
      <c r="D26" s="98">
        <f>B26*24</f>
        <v>48</v>
      </c>
      <c r="E26" s="99"/>
      <c r="F26" s="92">
        <v>37</v>
      </c>
      <c r="G26" s="92"/>
      <c r="H26" s="93">
        <v>11</v>
      </c>
      <c r="I26" s="94"/>
      <c r="J26" s="100">
        <f t="shared" si="1"/>
        <v>0.77083333333333337</v>
      </c>
      <c r="K26" s="100"/>
      <c r="L26" s="101">
        <f t="shared" si="2"/>
        <v>0.22916666666666666</v>
      </c>
      <c r="M26" s="102"/>
    </row>
    <row r="27" spans="1:13" ht="13.5" thickBot="1">
      <c r="A27" s="29"/>
      <c r="B27" s="30"/>
      <c r="C27" s="30"/>
      <c r="D27" s="63"/>
      <c r="E27" s="64"/>
      <c r="F27" s="30"/>
      <c r="G27" s="30"/>
      <c r="H27" s="31"/>
      <c r="I27" s="32"/>
      <c r="J27" s="33"/>
      <c r="K27" s="33"/>
      <c r="L27" s="34"/>
      <c r="M27" s="35"/>
    </row>
    <row r="28" spans="1:13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3">
      <c r="A29" s="20" t="s">
        <v>5</v>
      </c>
      <c r="B29" s="98">
        <f>SUM(B19:C28)</f>
        <v>19</v>
      </c>
      <c r="C29" s="99"/>
      <c r="D29" s="98">
        <f>SUM(D19:E28)</f>
        <v>458</v>
      </c>
      <c r="E29" s="99"/>
      <c r="F29" s="98">
        <f>SUM(F19:G28)</f>
        <v>327</v>
      </c>
      <c r="G29" s="99"/>
      <c r="H29" s="98">
        <f>SUM(H19:I28)</f>
        <v>131</v>
      </c>
      <c r="I29" s="99"/>
      <c r="J29" s="101">
        <f t="shared" si="1"/>
        <v>0.71397379912663761</v>
      </c>
      <c r="K29" s="103"/>
      <c r="L29" s="101">
        <f>H29/D29</f>
        <v>0.28602620087336245</v>
      </c>
      <c r="M29" s="102"/>
    </row>
    <row r="30" spans="1:13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3">
      <c r="B31" s="113"/>
      <c r="C31" s="113"/>
      <c r="D31" s="113"/>
      <c r="E31" s="113"/>
    </row>
    <row r="32" spans="1:13" ht="13.5" thickBot="1"/>
    <row r="33" spans="1:13">
      <c r="A33" s="36" t="s">
        <v>26</v>
      </c>
      <c r="B33" s="24"/>
      <c r="C33" s="24"/>
      <c r="D33" s="24"/>
      <c r="E33" s="37">
        <f>H29</f>
        <v>131</v>
      </c>
      <c r="F33" s="5"/>
      <c r="H33" s="36" t="s">
        <v>21</v>
      </c>
      <c r="I33" s="24"/>
      <c r="J33" s="24"/>
      <c r="K33" s="24"/>
      <c r="L33" s="42">
        <f>L29</f>
        <v>0.28602620087336245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65</v>
      </c>
      <c r="H34" s="38"/>
      <c r="I34" s="4"/>
      <c r="J34" s="4" t="s">
        <v>18</v>
      </c>
      <c r="K34" s="4"/>
      <c r="L34" s="6">
        <f>E34/D29</f>
        <v>0.14192139737991266</v>
      </c>
      <c r="M34" s="39"/>
    </row>
    <row r="35" spans="1:13">
      <c r="A35" s="38"/>
      <c r="B35" s="4"/>
      <c r="C35" s="4" t="s">
        <v>19</v>
      </c>
      <c r="D35" s="4"/>
      <c r="E35" s="39">
        <v>43</v>
      </c>
      <c r="H35" s="38"/>
      <c r="I35" s="4"/>
      <c r="J35" s="4" t="s">
        <v>19</v>
      </c>
      <c r="K35" s="4"/>
      <c r="L35" s="6">
        <f>E35/D29</f>
        <v>9.3886462882096067E-2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23</v>
      </c>
      <c r="H36" s="40"/>
      <c r="I36" s="41"/>
      <c r="J36" s="41" t="s">
        <v>22</v>
      </c>
      <c r="K36" s="41"/>
      <c r="L36" s="44">
        <f>E36/D29</f>
        <v>5.0218340611353711E-2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D21" sqref="D21:E21"/>
    </sheetView>
  </sheetViews>
  <sheetFormatPr defaultRowHeight="12.75"/>
  <cols>
    <col min="1" max="1" width="30.42578125" customWidth="1"/>
    <col min="12" max="12" width="10.42578125" bestFit="1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  <c r="L3" s="71"/>
    </row>
    <row r="4" spans="1:13" ht="20.25">
      <c r="E4" s="9" t="s">
        <v>28</v>
      </c>
    </row>
    <row r="5" spans="1:13" ht="15.75">
      <c r="E5" s="10" t="s">
        <v>29</v>
      </c>
    </row>
    <row r="9" spans="1:13">
      <c r="L9" s="76"/>
    </row>
    <row r="10" spans="1:13" ht="15">
      <c r="B10" s="11" t="s">
        <v>17</v>
      </c>
      <c r="C10" s="11"/>
      <c r="D10" s="11"/>
    </row>
    <row r="11" spans="1:13" ht="15">
      <c r="D11" s="12" t="s">
        <v>38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3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69"/>
      <c r="K17" s="70"/>
      <c r="L17" s="69"/>
      <c r="M17" s="18"/>
    </row>
    <row r="18" spans="1:13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3">
      <c r="A19" s="20" t="s">
        <v>16</v>
      </c>
      <c r="B19" s="90">
        <v>1</v>
      </c>
      <c r="C19" s="91"/>
      <c r="D19" s="90">
        <f t="shared" ref="D19:D24" si="0">B19*26</f>
        <v>26</v>
      </c>
      <c r="E19" s="91"/>
      <c r="F19" s="92">
        <v>26</v>
      </c>
      <c r="G19" s="92"/>
      <c r="H19" s="93">
        <v>0</v>
      </c>
      <c r="I19" s="94"/>
      <c r="J19" s="95">
        <f>F19/D19</f>
        <v>1</v>
      </c>
      <c r="K19" s="95"/>
      <c r="L19" s="96">
        <f>H19/D19</f>
        <v>0</v>
      </c>
      <c r="M19" s="97"/>
    </row>
    <row r="20" spans="1:13">
      <c r="A20" s="20" t="s">
        <v>9</v>
      </c>
      <c r="B20" s="98">
        <v>3</v>
      </c>
      <c r="C20" s="99"/>
      <c r="D20" s="98">
        <f t="shared" si="0"/>
        <v>78</v>
      </c>
      <c r="E20" s="99"/>
      <c r="F20" s="92">
        <v>29</v>
      </c>
      <c r="G20" s="92"/>
      <c r="H20" s="93">
        <v>49</v>
      </c>
      <c r="I20" s="94"/>
      <c r="J20" s="100">
        <f t="shared" ref="J20:J29" si="1">F20/D20</f>
        <v>0.37179487179487181</v>
      </c>
      <c r="K20" s="100"/>
      <c r="L20" s="101">
        <f t="shared" ref="L20:L26" si="2">H20/D20</f>
        <v>0.62820512820512819</v>
      </c>
      <c r="M20" s="102"/>
    </row>
    <row r="21" spans="1:13">
      <c r="A21" s="20" t="s">
        <v>10</v>
      </c>
      <c r="B21" s="98">
        <v>2</v>
      </c>
      <c r="C21" s="99"/>
      <c r="D21" s="98">
        <f t="shared" si="0"/>
        <v>52</v>
      </c>
      <c r="E21" s="99"/>
      <c r="F21" s="92">
        <v>45</v>
      </c>
      <c r="G21" s="92"/>
      <c r="H21" s="93">
        <v>7</v>
      </c>
      <c r="I21" s="94"/>
      <c r="J21" s="100">
        <f t="shared" si="1"/>
        <v>0.86538461538461542</v>
      </c>
      <c r="K21" s="100"/>
      <c r="L21" s="101">
        <f t="shared" si="2"/>
        <v>0.13461538461538461</v>
      </c>
      <c r="M21" s="102"/>
    </row>
    <row r="22" spans="1:13">
      <c r="A22" s="20" t="s">
        <v>11</v>
      </c>
      <c r="B22" s="98">
        <v>1</v>
      </c>
      <c r="C22" s="99"/>
      <c r="D22" s="98">
        <f t="shared" si="0"/>
        <v>26</v>
      </c>
      <c r="E22" s="99"/>
      <c r="F22" s="92">
        <v>12</v>
      </c>
      <c r="G22" s="92"/>
      <c r="H22" s="93">
        <v>14</v>
      </c>
      <c r="I22" s="94"/>
      <c r="J22" s="100">
        <f t="shared" si="1"/>
        <v>0.46153846153846156</v>
      </c>
      <c r="K22" s="100"/>
      <c r="L22" s="101">
        <f t="shared" si="2"/>
        <v>0.53846153846153844</v>
      </c>
      <c r="M22" s="102"/>
    </row>
    <row r="23" spans="1:13">
      <c r="A23" s="20" t="s">
        <v>12</v>
      </c>
      <c r="B23" s="98">
        <v>6</v>
      </c>
      <c r="C23" s="99"/>
      <c r="D23" s="98">
        <f t="shared" si="0"/>
        <v>156</v>
      </c>
      <c r="E23" s="99"/>
      <c r="F23" s="92">
        <v>101</v>
      </c>
      <c r="G23" s="92"/>
      <c r="H23" s="93">
        <v>55</v>
      </c>
      <c r="I23" s="94"/>
      <c r="J23" s="100">
        <f t="shared" si="1"/>
        <v>0.64743589743589747</v>
      </c>
      <c r="K23" s="100"/>
      <c r="L23" s="101">
        <f t="shared" si="2"/>
        <v>0.35256410256410259</v>
      </c>
      <c r="M23" s="102"/>
    </row>
    <row r="24" spans="1:13">
      <c r="A24" s="20" t="s">
        <v>13</v>
      </c>
      <c r="B24" s="98">
        <v>1</v>
      </c>
      <c r="C24" s="99"/>
      <c r="D24" s="98">
        <f t="shared" si="0"/>
        <v>26</v>
      </c>
      <c r="E24" s="99"/>
      <c r="F24" s="92">
        <v>21</v>
      </c>
      <c r="G24" s="92"/>
      <c r="H24" s="93">
        <v>5</v>
      </c>
      <c r="I24" s="94"/>
      <c r="J24" s="100">
        <f t="shared" si="1"/>
        <v>0.80769230769230771</v>
      </c>
      <c r="K24" s="100"/>
      <c r="L24" s="101">
        <f t="shared" si="2"/>
        <v>0.19230769230769232</v>
      </c>
      <c r="M24" s="102"/>
    </row>
    <row r="25" spans="1:13">
      <c r="A25" s="20" t="s">
        <v>14</v>
      </c>
      <c r="B25" s="98">
        <v>2</v>
      </c>
      <c r="C25" s="99"/>
      <c r="D25" s="90">
        <f>B25*26+2</f>
        <v>54</v>
      </c>
      <c r="E25" s="91"/>
      <c r="F25" s="92">
        <v>18</v>
      </c>
      <c r="G25" s="92"/>
      <c r="H25" s="93">
        <v>36</v>
      </c>
      <c r="I25" s="94"/>
      <c r="J25" s="100">
        <f t="shared" si="1"/>
        <v>0.33333333333333331</v>
      </c>
      <c r="K25" s="100"/>
      <c r="L25" s="101">
        <f t="shared" si="2"/>
        <v>0.66666666666666663</v>
      </c>
      <c r="M25" s="102"/>
    </row>
    <row r="26" spans="1:13">
      <c r="A26" s="28" t="s">
        <v>15</v>
      </c>
      <c r="B26" s="98">
        <v>2</v>
      </c>
      <c r="C26" s="99"/>
      <c r="D26" s="98">
        <f>B26*26</f>
        <v>52</v>
      </c>
      <c r="E26" s="99"/>
      <c r="F26" s="92">
        <v>31</v>
      </c>
      <c r="G26" s="92"/>
      <c r="H26" s="93">
        <v>21</v>
      </c>
      <c r="I26" s="94"/>
      <c r="J26" s="100">
        <f t="shared" si="1"/>
        <v>0.59615384615384615</v>
      </c>
      <c r="K26" s="100"/>
      <c r="L26" s="101">
        <f t="shared" si="2"/>
        <v>0.40384615384615385</v>
      </c>
      <c r="M26" s="102"/>
    </row>
    <row r="27" spans="1:13" ht="13.5" thickBot="1">
      <c r="A27" s="29"/>
      <c r="B27" s="30"/>
      <c r="C27" s="30"/>
      <c r="D27" s="67"/>
      <c r="E27" s="68"/>
      <c r="F27" s="30"/>
      <c r="G27" s="30"/>
      <c r="H27" s="31"/>
      <c r="I27" s="32"/>
      <c r="J27" s="33"/>
      <c r="K27" s="33"/>
      <c r="L27" s="34"/>
      <c r="M27" s="35"/>
    </row>
    <row r="28" spans="1:13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3">
      <c r="A29" s="20" t="s">
        <v>5</v>
      </c>
      <c r="B29" s="98">
        <f>SUM(B19:C28)</f>
        <v>18</v>
      </c>
      <c r="C29" s="99"/>
      <c r="D29" s="98">
        <f>SUM(D19:E28)</f>
        <v>470</v>
      </c>
      <c r="E29" s="99"/>
      <c r="F29" s="98">
        <f>SUM(F19:G28)</f>
        <v>283</v>
      </c>
      <c r="G29" s="99"/>
      <c r="H29" s="98">
        <f>SUM(H19:I28)</f>
        <v>187</v>
      </c>
      <c r="I29" s="99"/>
      <c r="J29" s="101">
        <f t="shared" si="1"/>
        <v>0.60212765957446812</v>
      </c>
      <c r="K29" s="103"/>
      <c r="L29" s="101">
        <f>H29/D29</f>
        <v>0.39787234042553193</v>
      </c>
      <c r="M29" s="102"/>
    </row>
    <row r="30" spans="1:13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3">
      <c r="B31" s="113"/>
      <c r="C31" s="113"/>
      <c r="D31" s="113"/>
      <c r="E31" s="113"/>
    </row>
    <row r="32" spans="1:13" ht="13.5" thickBot="1"/>
    <row r="33" spans="1:13">
      <c r="A33" s="36" t="s">
        <v>26</v>
      </c>
      <c r="B33" s="24"/>
      <c r="C33" s="24"/>
      <c r="D33" s="24"/>
      <c r="E33" s="37">
        <f>H29</f>
        <v>187</v>
      </c>
      <c r="F33" s="5"/>
      <c r="H33" s="36" t="s">
        <v>21</v>
      </c>
      <c r="I33" s="24"/>
      <c r="J33" s="24"/>
      <c r="K33" s="24"/>
      <c r="L33" s="42">
        <f>L29</f>
        <v>0.39787234042553193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110</v>
      </c>
      <c r="H34" s="38"/>
      <c r="I34" s="4"/>
      <c r="J34" s="4" t="s">
        <v>18</v>
      </c>
      <c r="K34" s="4"/>
      <c r="L34" s="6">
        <f>E34/D29</f>
        <v>0.23404255319148937</v>
      </c>
      <c r="M34" s="39"/>
    </row>
    <row r="35" spans="1:13">
      <c r="A35" s="38"/>
      <c r="B35" s="4"/>
      <c r="C35" s="4" t="s">
        <v>19</v>
      </c>
      <c r="D35" s="4"/>
      <c r="E35" s="39">
        <v>36</v>
      </c>
      <c r="H35" s="38"/>
      <c r="I35" s="4"/>
      <c r="J35" s="4" t="s">
        <v>19</v>
      </c>
      <c r="K35" s="4"/>
      <c r="L35" s="6">
        <f>E35/D29</f>
        <v>7.6595744680851063E-2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41</v>
      </c>
      <c r="H36" s="40"/>
      <c r="I36" s="41"/>
      <c r="J36" s="41" t="s">
        <v>22</v>
      </c>
      <c r="K36" s="41"/>
      <c r="L36" s="44">
        <f>E36/D29</f>
        <v>8.723404255319149E-2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E11" sqref="E11"/>
    </sheetView>
  </sheetViews>
  <sheetFormatPr defaultRowHeight="12.75"/>
  <cols>
    <col min="1" max="1" width="25.7109375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  <c r="L3" s="71"/>
    </row>
    <row r="4" spans="1:13" ht="20.25">
      <c r="E4" s="9" t="s">
        <v>28</v>
      </c>
    </row>
    <row r="5" spans="1:13" ht="15.75">
      <c r="E5" s="10" t="s">
        <v>29</v>
      </c>
    </row>
    <row r="9" spans="1:13">
      <c r="L9" s="76"/>
    </row>
    <row r="10" spans="1:13" ht="15">
      <c r="B10" s="11" t="s">
        <v>17</v>
      </c>
      <c r="C10" s="11"/>
      <c r="D10" s="11"/>
    </row>
    <row r="11" spans="1:13" ht="15">
      <c r="D11" s="12" t="s">
        <v>39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3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72"/>
      <c r="K17" s="73"/>
      <c r="L17" s="72"/>
      <c r="M17" s="18"/>
    </row>
    <row r="18" spans="1:13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3">
      <c r="A19" s="20" t="s">
        <v>16</v>
      </c>
      <c r="B19" s="90">
        <v>1</v>
      </c>
      <c r="C19" s="91"/>
      <c r="D19" s="90">
        <f t="shared" ref="D19:D24" si="0">B19*26</f>
        <v>26</v>
      </c>
      <c r="E19" s="91"/>
      <c r="F19" s="92">
        <v>25</v>
      </c>
      <c r="G19" s="92"/>
      <c r="H19" s="93">
        <v>1</v>
      </c>
      <c r="I19" s="94"/>
      <c r="J19" s="95">
        <f>F19/D19</f>
        <v>0.96153846153846156</v>
      </c>
      <c r="K19" s="95"/>
      <c r="L19" s="96">
        <f>H19/D19</f>
        <v>3.8461538461538464E-2</v>
      </c>
      <c r="M19" s="97"/>
    </row>
    <row r="20" spans="1:13">
      <c r="A20" s="20" t="s">
        <v>9</v>
      </c>
      <c r="B20" s="98">
        <v>3</v>
      </c>
      <c r="C20" s="99"/>
      <c r="D20" s="98">
        <f t="shared" si="0"/>
        <v>78</v>
      </c>
      <c r="E20" s="99"/>
      <c r="F20" s="92">
        <v>31</v>
      </c>
      <c r="G20" s="92"/>
      <c r="H20" s="93">
        <v>47</v>
      </c>
      <c r="I20" s="94"/>
      <c r="J20" s="100">
        <f t="shared" ref="J20:J29" si="1">F20/D20</f>
        <v>0.39743589743589741</v>
      </c>
      <c r="K20" s="100"/>
      <c r="L20" s="101">
        <f t="shared" ref="L20:L26" si="2">H20/D20</f>
        <v>0.60256410256410253</v>
      </c>
      <c r="M20" s="102"/>
    </row>
    <row r="21" spans="1:13">
      <c r="A21" s="20" t="s">
        <v>10</v>
      </c>
      <c r="B21" s="98">
        <v>2</v>
      </c>
      <c r="C21" s="99"/>
      <c r="D21" s="98">
        <f t="shared" si="0"/>
        <v>52</v>
      </c>
      <c r="E21" s="99"/>
      <c r="F21" s="92">
        <v>35</v>
      </c>
      <c r="G21" s="92"/>
      <c r="H21" s="93">
        <v>17</v>
      </c>
      <c r="I21" s="94"/>
      <c r="J21" s="100">
        <f t="shared" si="1"/>
        <v>0.67307692307692313</v>
      </c>
      <c r="K21" s="100"/>
      <c r="L21" s="101">
        <f t="shared" si="2"/>
        <v>0.32692307692307693</v>
      </c>
      <c r="M21" s="102"/>
    </row>
    <row r="22" spans="1:13">
      <c r="A22" s="20" t="s">
        <v>11</v>
      </c>
      <c r="B22" s="98">
        <v>1</v>
      </c>
      <c r="C22" s="99"/>
      <c r="D22" s="98">
        <f t="shared" si="0"/>
        <v>26</v>
      </c>
      <c r="E22" s="99"/>
      <c r="F22" s="92">
        <v>24</v>
      </c>
      <c r="G22" s="92"/>
      <c r="H22" s="93">
        <v>2</v>
      </c>
      <c r="I22" s="94"/>
      <c r="J22" s="100">
        <f t="shared" si="1"/>
        <v>0.92307692307692313</v>
      </c>
      <c r="K22" s="100"/>
      <c r="L22" s="101">
        <f t="shared" si="2"/>
        <v>7.6923076923076927E-2</v>
      </c>
      <c r="M22" s="102"/>
    </row>
    <row r="23" spans="1:13">
      <c r="A23" s="20" t="s">
        <v>12</v>
      </c>
      <c r="B23" s="98">
        <v>6</v>
      </c>
      <c r="C23" s="99"/>
      <c r="D23" s="98">
        <f t="shared" si="0"/>
        <v>156</v>
      </c>
      <c r="E23" s="99"/>
      <c r="F23" s="92">
        <v>111</v>
      </c>
      <c r="G23" s="92"/>
      <c r="H23" s="93">
        <v>45</v>
      </c>
      <c r="I23" s="94"/>
      <c r="J23" s="100">
        <f t="shared" si="1"/>
        <v>0.71153846153846156</v>
      </c>
      <c r="K23" s="100"/>
      <c r="L23" s="101">
        <f t="shared" si="2"/>
        <v>0.28846153846153844</v>
      </c>
      <c r="M23" s="102"/>
    </row>
    <row r="24" spans="1:13">
      <c r="A24" s="20" t="s">
        <v>13</v>
      </c>
      <c r="B24" s="98">
        <v>1</v>
      </c>
      <c r="C24" s="99"/>
      <c r="D24" s="98">
        <f t="shared" si="0"/>
        <v>26</v>
      </c>
      <c r="E24" s="99"/>
      <c r="F24" s="92">
        <v>19</v>
      </c>
      <c r="G24" s="92"/>
      <c r="H24" s="93">
        <v>7</v>
      </c>
      <c r="I24" s="94"/>
      <c r="J24" s="100">
        <f t="shared" si="1"/>
        <v>0.73076923076923073</v>
      </c>
      <c r="K24" s="100"/>
      <c r="L24" s="101">
        <f t="shared" si="2"/>
        <v>0.26923076923076922</v>
      </c>
      <c r="M24" s="102"/>
    </row>
    <row r="25" spans="1:13">
      <c r="A25" s="20" t="s">
        <v>14</v>
      </c>
      <c r="B25" s="98">
        <v>2</v>
      </c>
      <c r="C25" s="99"/>
      <c r="D25" s="90">
        <f>B25*26+2</f>
        <v>54</v>
      </c>
      <c r="E25" s="91"/>
      <c r="F25" s="92">
        <v>10</v>
      </c>
      <c r="G25" s="92"/>
      <c r="H25" s="93">
        <v>44</v>
      </c>
      <c r="I25" s="94"/>
      <c r="J25" s="100">
        <f t="shared" si="1"/>
        <v>0.18518518518518517</v>
      </c>
      <c r="K25" s="100"/>
      <c r="L25" s="101">
        <f t="shared" si="2"/>
        <v>0.81481481481481477</v>
      </c>
      <c r="M25" s="102"/>
    </row>
    <row r="26" spans="1:13">
      <c r="A26" s="28" t="s">
        <v>15</v>
      </c>
      <c r="B26" s="98">
        <v>2</v>
      </c>
      <c r="C26" s="99"/>
      <c r="D26" s="98">
        <f>B26*26</f>
        <v>52</v>
      </c>
      <c r="E26" s="99"/>
      <c r="F26" s="92">
        <v>32</v>
      </c>
      <c r="G26" s="92"/>
      <c r="H26" s="93">
        <v>20</v>
      </c>
      <c r="I26" s="94"/>
      <c r="J26" s="100">
        <f t="shared" si="1"/>
        <v>0.61538461538461542</v>
      </c>
      <c r="K26" s="100"/>
      <c r="L26" s="101">
        <f t="shared" si="2"/>
        <v>0.38461538461538464</v>
      </c>
      <c r="M26" s="102"/>
    </row>
    <row r="27" spans="1:13" ht="13.5" thickBot="1">
      <c r="A27" s="29"/>
      <c r="B27" s="30"/>
      <c r="C27" s="30"/>
      <c r="D27" s="74"/>
      <c r="E27" s="75"/>
      <c r="F27" s="30"/>
      <c r="G27" s="30"/>
      <c r="H27" s="31"/>
      <c r="I27" s="32"/>
      <c r="J27" s="33"/>
      <c r="K27" s="33"/>
      <c r="L27" s="34"/>
      <c r="M27" s="35"/>
    </row>
    <row r="28" spans="1:13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3">
      <c r="A29" s="20" t="s">
        <v>5</v>
      </c>
      <c r="B29" s="98">
        <f>SUM(B19:C28)</f>
        <v>18</v>
      </c>
      <c r="C29" s="99"/>
      <c r="D29" s="98">
        <f>SUM(D19:E28)</f>
        <v>470</v>
      </c>
      <c r="E29" s="99"/>
      <c r="F29" s="98">
        <f>SUM(F19:G28)</f>
        <v>287</v>
      </c>
      <c r="G29" s="99"/>
      <c r="H29" s="98">
        <f>SUM(H19:I28)</f>
        <v>183</v>
      </c>
      <c r="I29" s="99"/>
      <c r="J29" s="101">
        <f t="shared" si="1"/>
        <v>0.61063829787234047</v>
      </c>
      <c r="K29" s="103"/>
      <c r="L29" s="101">
        <f>H29/D29</f>
        <v>0.38936170212765958</v>
      </c>
      <c r="M29" s="102"/>
    </row>
    <row r="30" spans="1:13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3">
      <c r="B31" s="113"/>
      <c r="C31" s="113"/>
      <c r="D31" s="113"/>
      <c r="E31" s="113"/>
    </row>
    <row r="32" spans="1:13" ht="13.5" thickBot="1"/>
    <row r="33" spans="1:13">
      <c r="A33" s="36" t="s">
        <v>26</v>
      </c>
      <c r="B33" s="24"/>
      <c r="C33" s="24"/>
      <c r="D33" s="24"/>
      <c r="E33" s="37">
        <f>H29</f>
        <v>183</v>
      </c>
      <c r="F33" s="5"/>
      <c r="H33" s="36" t="s">
        <v>21</v>
      </c>
      <c r="I33" s="24"/>
      <c r="J33" s="24"/>
      <c r="K33" s="24"/>
      <c r="L33" s="42">
        <f>L29</f>
        <v>0.38936170212765958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120</v>
      </c>
      <c r="H34" s="38"/>
      <c r="I34" s="4"/>
      <c r="J34" s="4" t="s">
        <v>18</v>
      </c>
      <c r="K34" s="4"/>
      <c r="L34" s="6">
        <f>E34/D29</f>
        <v>0.25531914893617019</v>
      </c>
      <c r="M34" s="39"/>
    </row>
    <row r="35" spans="1:13">
      <c r="A35" s="38"/>
      <c r="B35" s="4"/>
      <c r="C35" s="4" t="s">
        <v>19</v>
      </c>
      <c r="D35" s="4"/>
      <c r="E35" s="39">
        <v>31</v>
      </c>
      <c r="H35" s="38"/>
      <c r="I35" s="4"/>
      <c r="J35" s="4" t="s">
        <v>19</v>
      </c>
      <c r="K35" s="4"/>
      <c r="L35" s="6">
        <f>E35/D29</f>
        <v>6.5957446808510636E-2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32</v>
      </c>
      <c r="H36" s="40"/>
      <c r="I36" s="41"/>
      <c r="J36" s="41" t="s">
        <v>22</v>
      </c>
      <c r="K36" s="41"/>
      <c r="L36" s="44">
        <f>E36/D29</f>
        <v>6.8085106382978725E-2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L16:M16"/>
    <mergeCell ref="B16:C16"/>
    <mergeCell ref="D16:E16"/>
    <mergeCell ref="F16:G16"/>
    <mergeCell ref="H16:I16"/>
    <mergeCell ref="J16:K16"/>
    <mergeCell ref="D17:E17"/>
    <mergeCell ref="F17:G17"/>
    <mergeCell ref="H17:I17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0:M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30:C30"/>
    <mergeCell ref="D30:E30"/>
    <mergeCell ref="B31:C31"/>
    <mergeCell ref="D31:E31"/>
    <mergeCell ref="B29:C29"/>
    <mergeCell ref="D29:E2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2.75"/>
  <cols>
    <col min="1" max="1" width="26.5703125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  <c r="L3" s="71"/>
    </row>
    <row r="4" spans="1:13" ht="20.25">
      <c r="E4" s="9" t="s">
        <v>28</v>
      </c>
    </row>
    <row r="5" spans="1:13" ht="15.75">
      <c r="E5" s="10" t="s">
        <v>29</v>
      </c>
    </row>
    <row r="9" spans="1:13">
      <c r="L9" s="76"/>
    </row>
    <row r="10" spans="1:13" ht="15">
      <c r="B10" s="11" t="s">
        <v>17</v>
      </c>
      <c r="C10" s="11"/>
      <c r="D10" s="11"/>
    </row>
    <row r="11" spans="1:13" ht="15">
      <c r="D11" s="12" t="s">
        <v>40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3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79"/>
      <c r="K17" s="80"/>
      <c r="L17" s="79"/>
      <c r="M17" s="18"/>
    </row>
    <row r="18" spans="1:13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3">
      <c r="A19" s="20" t="s">
        <v>16</v>
      </c>
      <c r="B19" s="90">
        <v>1</v>
      </c>
      <c r="C19" s="91"/>
      <c r="D19" s="90">
        <f t="shared" ref="D19:D24" si="0">B19*26</f>
        <v>26</v>
      </c>
      <c r="E19" s="91"/>
      <c r="F19" s="92">
        <v>26</v>
      </c>
      <c r="G19" s="92"/>
      <c r="H19" s="93">
        <v>0</v>
      </c>
      <c r="I19" s="94"/>
      <c r="J19" s="95">
        <f>F19/D19</f>
        <v>1</v>
      </c>
      <c r="K19" s="95"/>
      <c r="L19" s="96">
        <f>H19/D19</f>
        <v>0</v>
      </c>
      <c r="M19" s="97"/>
    </row>
    <row r="20" spans="1:13">
      <c r="A20" s="20" t="s">
        <v>9</v>
      </c>
      <c r="B20" s="98">
        <v>3</v>
      </c>
      <c r="C20" s="99"/>
      <c r="D20" s="98">
        <f t="shared" si="0"/>
        <v>78</v>
      </c>
      <c r="E20" s="99"/>
      <c r="F20" s="92">
        <v>58</v>
      </c>
      <c r="G20" s="92"/>
      <c r="H20" s="93">
        <v>20</v>
      </c>
      <c r="I20" s="94"/>
      <c r="J20" s="100">
        <f t="shared" ref="J20:J29" si="1">F20/D20</f>
        <v>0.74358974358974361</v>
      </c>
      <c r="K20" s="100"/>
      <c r="L20" s="101">
        <f t="shared" ref="L20:L26" si="2">H20/D20</f>
        <v>0.25641025641025639</v>
      </c>
      <c r="M20" s="102"/>
    </row>
    <row r="21" spans="1:13">
      <c r="A21" s="20" t="s">
        <v>10</v>
      </c>
      <c r="B21" s="98">
        <v>2</v>
      </c>
      <c r="C21" s="99"/>
      <c r="D21" s="98">
        <f t="shared" si="0"/>
        <v>52</v>
      </c>
      <c r="E21" s="99"/>
      <c r="F21" s="92">
        <v>48</v>
      </c>
      <c r="G21" s="92"/>
      <c r="H21" s="93">
        <v>4</v>
      </c>
      <c r="I21" s="94"/>
      <c r="J21" s="100">
        <f t="shared" si="1"/>
        <v>0.92307692307692313</v>
      </c>
      <c r="K21" s="100"/>
      <c r="L21" s="101">
        <f t="shared" si="2"/>
        <v>7.6923076923076927E-2</v>
      </c>
      <c r="M21" s="102"/>
    </row>
    <row r="22" spans="1:13">
      <c r="A22" s="20" t="s">
        <v>11</v>
      </c>
      <c r="B22" s="98">
        <v>1</v>
      </c>
      <c r="C22" s="99"/>
      <c r="D22" s="98">
        <f t="shared" si="0"/>
        <v>26</v>
      </c>
      <c r="E22" s="99"/>
      <c r="F22" s="92">
        <v>26</v>
      </c>
      <c r="G22" s="92"/>
      <c r="H22" s="93">
        <v>0</v>
      </c>
      <c r="I22" s="94"/>
      <c r="J22" s="100">
        <f t="shared" si="1"/>
        <v>1</v>
      </c>
      <c r="K22" s="100"/>
      <c r="L22" s="101">
        <f t="shared" si="2"/>
        <v>0</v>
      </c>
      <c r="M22" s="102"/>
    </row>
    <row r="23" spans="1:13">
      <c r="A23" s="20" t="s">
        <v>12</v>
      </c>
      <c r="B23" s="98">
        <v>6</v>
      </c>
      <c r="C23" s="99"/>
      <c r="D23" s="98">
        <f t="shared" si="0"/>
        <v>156</v>
      </c>
      <c r="E23" s="99"/>
      <c r="F23" s="92">
        <v>128</v>
      </c>
      <c r="G23" s="92"/>
      <c r="H23" s="93">
        <v>28</v>
      </c>
      <c r="I23" s="94"/>
      <c r="J23" s="100">
        <f t="shared" si="1"/>
        <v>0.82051282051282048</v>
      </c>
      <c r="K23" s="100"/>
      <c r="L23" s="101">
        <f t="shared" si="2"/>
        <v>0.17948717948717949</v>
      </c>
      <c r="M23" s="102"/>
    </row>
    <row r="24" spans="1:13">
      <c r="A24" s="20" t="s">
        <v>13</v>
      </c>
      <c r="B24" s="98">
        <v>1</v>
      </c>
      <c r="C24" s="99"/>
      <c r="D24" s="98">
        <f t="shared" si="0"/>
        <v>26</v>
      </c>
      <c r="E24" s="99"/>
      <c r="F24" s="92">
        <v>25</v>
      </c>
      <c r="G24" s="92"/>
      <c r="H24" s="93">
        <v>1</v>
      </c>
      <c r="I24" s="94"/>
      <c r="J24" s="100">
        <f t="shared" si="1"/>
        <v>0.96153846153846156</v>
      </c>
      <c r="K24" s="100"/>
      <c r="L24" s="101">
        <f t="shared" si="2"/>
        <v>3.8461538461538464E-2</v>
      </c>
      <c r="M24" s="102"/>
    </row>
    <row r="25" spans="1:13">
      <c r="A25" s="20" t="s">
        <v>14</v>
      </c>
      <c r="B25" s="98">
        <v>2</v>
      </c>
      <c r="C25" s="99"/>
      <c r="D25" s="90">
        <f>B25*26+2</f>
        <v>54</v>
      </c>
      <c r="E25" s="91"/>
      <c r="F25" s="92">
        <v>24</v>
      </c>
      <c r="G25" s="92"/>
      <c r="H25" s="93">
        <v>30</v>
      </c>
      <c r="I25" s="94"/>
      <c r="J25" s="100">
        <f t="shared" si="1"/>
        <v>0.44444444444444442</v>
      </c>
      <c r="K25" s="100"/>
      <c r="L25" s="101">
        <f t="shared" si="2"/>
        <v>0.55555555555555558</v>
      </c>
      <c r="M25" s="102"/>
    </row>
    <row r="26" spans="1:13">
      <c r="A26" s="28" t="s">
        <v>15</v>
      </c>
      <c r="B26" s="98">
        <v>2</v>
      </c>
      <c r="C26" s="99"/>
      <c r="D26" s="98">
        <f>B26*26</f>
        <v>52</v>
      </c>
      <c r="E26" s="99"/>
      <c r="F26" s="92">
        <v>43</v>
      </c>
      <c r="G26" s="92"/>
      <c r="H26" s="93">
        <v>9</v>
      </c>
      <c r="I26" s="94"/>
      <c r="J26" s="100">
        <f t="shared" si="1"/>
        <v>0.82692307692307687</v>
      </c>
      <c r="K26" s="100"/>
      <c r="L26" s="101">
        <f t="shared" si="2"/>
        <v>0.17307692307692307</v>
      </c>
      <c r="M26" s="102"/>
    </row>
    <row r="27" spans="1:13" ht="13.5" thickBot="1">
      <c r="A27" s="29"/>
      <c r="B27" s="30"/>
      <c r="C27" s="30"/>
      <c r="D27" s="77"/>
      <c r="E27" s="78"/>
      <c r="F27" s="30"/>
      <c r="G27" s="30"/>
      <c r="H27" s="31"/>
      <c r="I27" s="32"/>
      <c r="J27" s="33"/>
      <c r="K27" s="33"/>
      <c r="L27" s="34"/>
      <c r="M27" s="35"/>
    </row>
    <row r="28" spans="1:13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3">
      <c r="A29" s="20" t="s">
        <v>5</v>
      </c>
      <c r="B29" s="98">
        <f>SUM(B19:C28)</f>
        <v>18</v>
      </c>
      <c r="C29" s="99"/>
      <c r="D29" s="98">
        <f>SUM(D19:E28)</f>
        <v>470</v>
      </c>
      <c r="E29" s="99"/>
      <c r="F29" s="98">
        <f>SUM(F19:G28)</f>
        <v>378</v>
      </c>
      <c r="G29" s="99"/>
      <c r="H29" s="98">
        <f>SUM(H19:I28)</f>
        <v>92</v>
      </c>
      <c r="I29" s="99"/>
      <c r="J29" s="101">
        <f t="shared" si="1"/>
        <v>0.80425531914893622</v>
      </c>
      <c r="K29" s="103"/>
      <c r="L29" s="101">
        <f>H29/D29</f>
        <v>0.19574468085106383</v>
      </c>
      <c r="M29" s="102"/>
    </row>
    <row r="30" spans="1:13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3">
      <c r="B31" s="113"/>
      <c r="C31" s="113"/>
      <c r="D31" s="113"/>
      <c r="E31" s="113"/>
    </row>
    <row r="32" spans="1:13" ht="13.5" thickBot="1"/>
    <row r="33" spans="1:13">
      <c r="A33" s="36" t="s">
        <v>26</v>
      </c>
      <c r="B33" s="24"/>
      <c r="C33" s="24"/>
      <c r="D33" s="24"/>
      <c r="E33" s="37">
        <f>H29</f>
        <v>92</v>
      </c>
      <c r="F33" s="5"/>
      <c r="H33" s="36" t="s">
        <v>21</v>
      </c>
      <c r="I33" s="24"/>
      <c r="J33" s="24"/>
      <c r="K33" s="24"/>
      <c r="L33" s="42">
        <f>L29</f>
        <v>0.19574468085106383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44</v>
      </c>
      <c r="H34" s="38"/>
      <c r="I34" s="4"/>
      <c r="J34" s="4" t="s">
        <v>18</v>
      </c>
      <c r="K34" s="4"/>
      <c r="L34" s="6">
        <f>E34/D29</f>
        <v>9.3617021276595741E-2</v>
      </c>
      <c r="M34" s="39"/>
    </row>
    <row r="35" spans="1:13">
      <c r="A35" s="38"/>
      <c r="B35" s="4"/>
      <c r="C35" s="4" t="s">
        <v>19</v>
      </c>
      <c r="D35" s="4"/>
      <c r="E35" s="39">
        <v>13</v>
      </c>
      <c r="H35" s="38"/>
      <c r="I35" s="4"/>
      <c r="J35" s="4" t="s">
        <v>19</v>
      </c>
      <c r="K35" s="4"/>
      <c r="L35" s="6">
        <f>E35/D29</f>
        <v>2.7659574468085105E-2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35</v>
      </c>
      <c r="H36" s="40"/>
      <c r="I36" s="41"/>
      <c r="J36" s="41" t="s">
        <v>22</v>
      </c>
      <c r="K36" s="41"/>
      <c r="L36" s="44">
        <f>E36/D29</f>
        <v>7.4468085106382975E-2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activeCell="E36" sqref="E36"/>
    </sheetView>
  </sheetViews>
  <sheetFormatPr defaultRowHeight="12.75"/>
  <cols>
    <col min="1" max="1" width="24.5703125" customWidth="1"/>
    <col min="2" max="2" width="13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  <c r="L3" s="71"/>
    </row>
    <row r="4" spans="1:13" ht="20.25">
      <c r="E4" s="9" t="s">
        <v>28</v>
      </c>
    </row>
    <row r="5" spans="1:13" ht="15.75">
      <c r="E5" s="10" t="s">
        <v>29</v>
      </c>
    </row>
    <row r="9" spans="1:13">
      <c r="L9" s="76"/>
    </row>
    <row r="10" spans="1:13" ht="15">
      <c r="B10" s="11" t="s">
        <v>17</v>
      </c>
      <c r="C10" s="11"/>
      <c r="D10" s="11"/>
    </row>
    <row r="11" spans="1:13" ht="15">
      <c r="D11" s="12" t="s">
        <v>41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3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79"/>
      <c r="K17" s="80"/>
      <c r="L17" s="79"/>
      <c r="M17" s="18"/>
    </row>
    <row r="18" spans="1:13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3">
      <c r="A19" s="20" t="s">
        <v>16</v>
      </c>
      <c r="B19" s="90">
        <v>1</v>
      </c>
      <c r="C19" s="91"/>
      <c r="D19" s="90">
        <f t="shared" ref="D19:D24" si="0">B19*26</f>
        <v>26</v>
      </c>
      <c r="E19" s="91"/>
      <c r="F19" s="92">
        <v>25</v>
      </c>
      <c r="G19" s="92"/>
      <c r="H19" s="93">
        <v>1</v>
      </c>
      <c r="I19" s="94"/>
      <c r="J19" s="95">
        <f>F19/D19</f>
        <v>0.96153846153846156</v>
      </c>
      <c r="K19" s="95"/>
      <c r="L19" s="96">
        <f>H19/D19</f>
        <v>3.8461538461538464E-2</v>
      </c>
      <c r="M19" s="97"/>
    </row>
    <row r="20" spans="1:13">
      <c r="A20" s="20" t="s">
        <v>9</v>
      </c>
      <c r="B20" s="98">
        <v>3</v>
      </c>
      <c r="C20" s="99"/>
      <c r="D20" s="98">
        <f t="shared" si="0"/>
        <v>78</v>
      </c>
      <c r="E20" s="99"/>
      <c r="F20" s="92">
        <v>65</v>
      </c>
      <c r="G20" s="92"/>
      <c r="H20" s="93">
        <v>13</v>
      </c>
      <c r="I20" s="94"/>
      <c r="J20" s="100">
        <f t="shared" ref="J20:J29" si="1">F20/D20</f>
        <v>0.83333333333333337</v>
      </c>
      <c r="K20" s="100"/>
      <c r="L20" s="101">
        <f t="shared" ref="L20:L26" si="2">H20/D20</f>
        <v>0.16666666666666666</v>
      </c>
      <c r="M20" s="102"/>
    </row>
    <row r="21" spans="1:13">
      <c r="A21" s="20" t="s">
        <v>10</v>
      </c>
      <c r="B21" s="98">
        <v>2</v>
      </c>
      <c r="C21" s="99"/>
      <c r="D21" s="98">
        <f t="shared" si="0"/>
        <v>52</v>
      </c>
      <c r="E21" s="99"/>
      <c r="F21" s="92">
        <v>46</v>
      </c>
      <c r="G21" s="92"/>
      <c r="H21" s="93">
        <v>6</v>
      </c>
      <c r="I21" s="94"/>
      <c r="J21" s="100">
        <f t="shared" si="1"/>
        <v>0.88461538461538458</v>
      </c>
      <c r="K21" s="100"/>
      <c r="L21" s="101">
        <f t="shared" si="2"/>
        <v>0.11538461538461539</v>
      </c>
      <c r="M21" s="102"/>
    </row>
    <row r="22" spans="1:13">
      <c r="A22" s="20" t="s">
        <v>11</v>
      </c>
      <c r="B22" s="98">
        <v>1</v>
      </c>
      <c r="C22" s="99"/>
      <c r="D22" s="98">
        <f t="shared" si="0"/>
        <v>26</v>
      </c>
      <c r="E22" s="99"/>
      <c r="F22" s="92">
        <v>17</v>
      </c>
      <c r="G22" s="92"/>
      <c r="H22" s="93">
        <v>9</v>
      </c>
      <c r="I22" s="94"/>
      <c r="J22" s="100">
        <f t="shared" si="1"/>
        <v>0.65384615384615385</v>
      </c>
      <c r="K22" s="100"/>
      <c r="L22" s="101">
        <f t="shared" si="2"/>
        <v>0.34615384615384615</v>
      </c>
      <c r="M22" s="102"/>
    </row>
    <row r="23" spans="1:13">
      <c r="A23" s="82" t="s">
        <v>12</v>
      </c>
      <c r="B23" s="98">
        <v>6</v>
      </c>
      <c r="C23" s="99"/>
      <c r="D23" s="98">
        <f t="shared" si="0"/>
        <v>156</v>
      </c>
      <c r="E23" s="99"/>
      <c r="F23" s="92">
        <v>126</v>
      </c>
      <c r="G23" s="92"/>
      <c r="H23" s="93">
        <v>30</v>
      </c>
      <c r="I23" s="94"/>
      <c r="J23" s="100">
        <f t="shared" si="1"/>
        <v>0.80769230769230771</v>
      </c>
      <c r="K23" s="100"/>
      <c r="L23" s="101">
        <f t="shared" si="2"/>
        <v>0.19230769230769232</v>
      </c>
      <c r="M23" s="102"/>
    </row>
    <row r="24" spans="1:13">
      <c r="A24" s="20" t="s">
        <v>13</v>
      </c>
      <c r="B24" s="98">
        <v>1</v>
      </c>
      <c r="C24" s="99"/>
      <c r="D24" s="98">
        <f t="shared" si="0"/>
        <v>26</v>
      </c>
      <c r="E24" s="99"/>
      <c r="F24" s="92">
        <v>20</v>
      </c>
      <c r="G24" s="92"/>
      <c r="H24" s="93">
        <v>6</v>
      </c>
      <c r="I24" s="94"/>
      <c r="J24" s="100">
        <f t="shared" si="1"/>
        <v>0.76923076923076927</v>
      </c>
      <c r="K24" s="100"/>
      <c r="L24" s="101">
        <f t="shared" si="2"/>
        <v>0.23076923076923078</v>
      </c>
      <c r="M24" s="102"/>
    </row>
    <row r="25" spans="1:13">
      <c r="A25" s="20" t="s">
        <v>14</v>
      </c>
      <c r="B25" s="98">
        <v>2</v>
      </c>
      <c r="C25" s="99"/>
      <c r="D25" s="90">
        <f>B25*26+2</f>
        <v>54</v>
      </c>
      <c r="E25" s="91"/>
      <c r="F25" s="92">
        <v>45</v>
      </c>
      <c r="G25" s="92"/>
      <c r="H25" s="93">
        <v>9</v>
      </c>
      <c r="I25" s="94"/>
      <c r="J25" s="100">
        <f t="shared" si="1"/>
        <v>0.83333333333333337</v>
      </c>
      <c r="K25" s="100"/>
      <c r="L25" s="101">
        <f t="shared" si="2"/>
        <v>0.16666666666666666</v>
      </c>
      <c r="M25" s="102"/>
    </row>
    <row r="26" spans="1:13">
      <c r="A26" s="28" t="s">
        <v>15</v>
      </c>
      <c r="B26" s="98">
        <v>2</v>
      </c>
      <c r="C26" s="99"/>
      <c r="D26" s="98">
        <f>B26*26</f>
        <v>52</v>
      </c>
      <c r="E26" s="99"/>
      <c r="F26" s="92">
        <v>39</v>
      </c>
      <c r="G26" s="92"/>
      <c r="H26" s="93">
        <v>13</v>
      </c>
      <c r="I26" s="94"/>
      <c r="J26" s="100">
        <f t="shared" si="1"/>
        <v>0.75</v>
      </c>
      <c r="K26" s="100"/>
      <c r="L26" s="101">
        <f t="shared" si="2"/>
        <v>0.25</v>
      </c>
      <c r="M26" s="102"/>
    </row>
    <row r="27" spans="1:13" ht="13.5" thickBot="1">
      <c r="A27" s="29"/>
      <c r="B27" s="30"/>
      <c r="C27" s="30"/>
      <c r="D27" s="77"/>
      <c r="E27" s="78"/>
      <c r="F27" s="30"/>
      <c r="G27" s="30"/>
      <c r="H27" s="31"/>
      <c r="I27" s="32"/>
      <c r="J27" s="33"/>
      <c r="K27" s="33"/>
      <c r="L27" s="34"/>
      <c r="M27" s="35"/>
    </row>
    <row r="28" spans="1:13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3">
      <c r="A29" s="20" t="s">
        <v>5</v>
      </c>
      <c r="B29" s="98">
        <f>SUM(B19:C28)</f>
        <v>18</v>
      </c>
      <c r="C29" s="99"/>
      <c r="D29" s="98">
        <f>SUM(D19:E28)</f>
        <v>470</v>
      </c>
      <c r="E29" s="99"/>
      <c r="F29" s="98">
        <f>SUM(F19:G28)</f>
        <v>383</v>
      </c>
      <c r="G29" s="99"/>
      <c r="H29" s="98">
        <f>SUM(H19:I28)</f>
        <v>87</v>
      </c>
      <c r="I29" s="99"/>
      <c r="J29" s="101">
        <f t="shared" si="1"/>
        <v>0.81489361702127661</v>
      </c>
      <c r="K29" s="103"/>
      <c r="L29" s="101">
        <f>H29/D29</f>
        <v>0.18510638297872339</v>
      </c>
      <c r="M29" s="102"/>
    </row>
    <row r="30" spans="1:13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3">
      <c r="B31" s="113"/>
      <c r="C31" s="113"/>
      <c r="D31" s="113"/>
      <c r="E31" s="113"/>
    </row>
    <row r="32" spans="1:13" ht="13.5" thickBot="1"/>
    <row r="33" spans="1:13">
      <c r="A33" s="36" t="s">
        <v>26</v>
      </c>
      <c r="B33" s="24"/>
      <c r="C33" s="24"/>
      <c r="D33" s="24"/>
      <c r="E33" s="37">
        <f>H29</f>
        <v>87</v>
      </c>
      <c r="F33" s="5"/>
      <c r="H33" s="36" t="s">
        <v>21</v>
      </c>
      <c r="I33" s="24"/>
      <c r="J33" s="24"/>
      <c r="K33" s="24"/>
      <c r="L33" s="42">
        <f>L29</f>
        <v>0.18510638297872339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36</v>
      </c>
      <c r="H34" s="38"/>
      <c r="I34" s="4"/>
      <c r="J34" s="4" t="s">
        <v>18</v>
      </c>
      <c r="K34" s="4"/>
      <c r="L34" s="6">
        <f>E34/D29</f>
        <v>7.6595744680851063E-2</v>
      </c>
      <c r="M34" s="39"/>
    </row>
    <row r="35" spans="1:13">
      <c r="A35" s="38"/>
      <c r="B35" s="4"/>
      <c r="C35" s="4" t="s">
        <v>19</v>
      </c>
      <c r="D35" s="4"/>
      <c r="E35" s="39">
        <v>7</v>
      </c>
      <c r="H35" s="38"/>
      <c r="I35" s="4"/>
      <c r="J35" s="4" t="s">
        <v>19</v>
      </c>
      <c r="K35" s="4"/>
      <c r="L35" s="6">
        <f>E35/D29</f>
        <v>1.4893617021276596E-2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44</v>
      </c>
      <c r="H36" s="40"/>
      <c r="I36" s="41"/>
      <c r="J36" s="41" t="s">
        <v>22</v>
      </c>
      <c r="K36" s="41"/>
      <c r="L36" s="44">
        <f>E36/D29</f>
        <v>9.3617021276595741E-2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2:M42"/>
  <sheetViews>
    <sheetView workbookViewId="0">
      <selection activeCell="J11" sqref="J11"/>
    </sheetView>
  </sheetViews>
  <sheetFormatPr defaultRowHeight="12.75"/>
  <cols>
    <col min="1" max="1" width="26.5703125" customWidth="1"/>
  </cols>
  <sheetData>
    <row r="2" spans="1:13" ht="15">
      <c r="B2" s="1"/>
      <c r="C2" s="2"/>
      <c r="D2" s="2"/>
      <c r="F2" s="2"/>
      <c r="G2" s="2"/>
      <c r="H2" s="2"/>
      <c r="I2" s="2"/>
      <c r="J2" s="2"/>
    </row>
    <row r="3" spans="1:13">
      <c r="B3" s="3"/>
      <c r="I3" s="7"/>
      <c r="J3" s="5"/>
      <c r="K3" s="5"/>
      <c r="L3" s="71"/>
    </row>
    <row r="4" spans="1:13" ht="20.25">
      <c r="E4" s="9" t="s">
        <v>28</v>
      </c>
    </row>
    <row r="5" spans="1:13" ht="15.75">
      <c r="E5" s="10" t="s">
        <v>29</v>
      </c>
    </row>
    <row r="9" spans="1:13">
      <c r="L9" s="76"/>
    </row>
    <row r="10" spans="1:13" ht="15">
      <c r="B10" s="11" t="s">
        <v>17</v>
      </c>
      <c r="C10" s="11"/>
      <c r="D10" s="11"/>
    </row>
    <row r="11" spans="1:13" ht="15">
      <c r="D11" s="12" t="s">
        <v>42</v>
      </c>
    </row>
    <row r="13" spans="1:13">
      <c r="A13" t="s">
        <v>30</v>
      </c>
    </row>
    <row r="15" spans="1:13" ht="13.5" thickBot="1"/>
    <row r="16" spans="1:13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</row>
    <row r="17" spans="1:13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79"/>
      <c r="K17" s="80"/>
      <c r="L17" s="79"/>
      <c r="M17" s="18"/>
    </row>
    <row r="18" spans="1:13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</row>
    <row r="19" spans="1:13">
      <c r="A19" s="20" t="s">
        <v>16</v>
      </c>
      <c r="B19" s="90">
        <v>1</v>
      </c>
      <c r="C19" s="91"/>
      <c r="D19" s="90">
        <f t="shared" ref="D19:D24" si="0">B19*25</f>
        <v>25</v>
      </c>
      <c r="E19" s="91"/>
      <c r="F19" s="92">
        <v>25</v>
      </c>
      <c r="G19" s="92"/>
      <c r="H19" s="93">
        <v>0</v>
      </c>
      <c r="I19" s="94"/>
      <c r="J19" s="95">
        <f>F19/D19</f>
        <v>1</v>
      </c>
      <c r="K19" s="95"/>
      <c r="L19" s="96">
        <f>H19/D19</f>
        <v>0</v>
      </c>
      <c r="M19" s="97"/>
    </row>
    <row r="20" spans="1:13">
      <c r="A20" s="20" t="s">
        <v>9</v>
      </c>
      <c r="B20" s="98">
        <v>3</v>
      </c>
      <c r="C20" s="99"/>
      <c r="D20" s="98">
        <f t="shared" si="0"/>
        <v>75</v>
      </c>
      <c r="E20" s="99"/>
      <c r="F20" s="92">
        <v>55</v>
      </c>
      <c r="G20" s="92"/>
      <c r="H20" s="93">
        <v>20</v>
      </c>
      <c r="I20" s="94"/>
      <c r="J20" s="100">
        <f t="shared" ref="J20:J29" si="1">F20/D20</f>
        <v>0.73333333333333328</v>
      </c>
      <c r="K20" s="100"/>
      <c r="L20" s="101">
        <f t="shared" ref="L20:L26" si="2">H20/D20</f>
        <v>0.26666666666666666</v>
      </c>
      <c r="M20" s="102"/>
    </row>
    <row r="21" spans="1:13">
      <c r="A21" s="20" t="s">
        <v>10</v>
      </c>
      <c r="B21" s="98">
        <v>2</v>
      </c>
      <c r="C21" s="99"/>
      <c r="D21" s="98">
        <f t="shared" si="0"/>
        <v>50</v>
      </c>
      <c r="E21" s="99"/>
      <c r="F21" s="92">
        <v>45</v>
      </c>
      <c r="G21" s="92"/>
      <c r="H21" s="93">
        <v>5</v>
      </c>
      <c r="I21" s="94"/>
      <c r="J21" s="100">
        <f t="shared" si="1"/>
        <v>0.9</v>
      </c>
      <c r="K21" s="100"/>
      <c r="L21" s="101">
        <f t="shared" si="2"/>
        <v>0.1</v>
      </c>
      <c r="M21" s="102"/>
    </row>
    <row r="22" spans="1:13">
      <c r="A22" s="20" t="s">
        <v>11</v>
      </c>
      <c r="B22" s="98">
        <v>1</v>
      </c>
      <c r="C22" s="99"/>
      <c r="D22" s="98">
        <f t="shared" si="0"/>
        <v>25</v>
      </c>
      <c r="E22" s="99"/>
      <c r="F22" s="92">
        <v>24</v>
      </c>
      <c r="G22" s="92"/>
      <c r="H22" s="93">
        <v>1</v>
      </c>
      <c r="I22" s="94"/>
      <c r="J22" s="100">
        <f t="shared" si="1"/>
        <v>0.96</v>
      </c>
      <c r="K22" s="100"/>
      <c r="L22" s="101">
        <f t="shared" si="2"/>
        <v>0.04</v>
      </c>
      <c r="M22" s="102"/>
    </row>
    <row r="23" spans="1:13">
      <c r="A23" s="28" t="s">
        <v>43</v>
      </c>
      <c r="B23" s="98">
        <v>6</v>
      </c>
      <c r="C23" s="99"/>
      <c r="D23" s="98">
        <f t="shared" si="0"/>
        <v>150</v>
      </c>
      <c r="E23" s="99"/>
      <c r="F23" s="92">
        <v>111</v>
      </c>
      <c r="G23" s="92"/>
      <c r="H23" s="93">
        <v>39</v>
      </c>
      <c r="I23" s="94"/>
      <c r="J23" s="100">
        <f t="shared" si="1"/>
        <v>0.74</v>
      </c>
      <c r="K23" s="100"/>
      <c r="L23" s="101">
        <f t="shared" si="2"/>
        <v>0.26</v>
      </c>
      <c r="M23" s="102"/>
    </row>
    <row r="24" spans="1:13">
      <c r="A24" s="20" t="s">
        <v>13</v>
      </c>
      <c r="B24" s="98">
        <v>1</v>
      </c>
      <c r="C24" s="99"/>
      <c r="D24" s="98">
        <f t="shared" si="0"/>
        <v>25</v>
      </c>
      <c r="E24" s="99"/>
      <c r="F24" s="92">
        <v>24</v>
      </c>
      <c r="G24" s="92"/>
      <c r="H24" s="93">
        <v>1</v>
      </c>
      <c r="I24" s="94"/>
      <c r="J24" s="100">
        <f t="shared" si="1"/>
        <v>0.96</v>
      </c>
      <c r="K24" s="100"/>
      <c r="L24" s="101">
        <f t="shared" si="2"/>
        <v>0.04</v>
      </c>
      <c r="M24" s="102"/>
    </row>
    <row r="25" spans="1:13">
      <c r="A25" s="20" t="s">
        <v>14</v>
      </c>
      <c r="B25" s="98">
        <v>2</v>
      </c>
      <c r="C25" s="99"/>
      <c r="D25" s="90">
        <f>B25*25+2</f>
        <v>52</v>
      </c>
      <c r="E25" s="91"/>
      <c r="F25" s="92">
        <v>40</v>
      </c>
      <c r="G25" s="92"/>
      <c r="H25" s="93">
        <v>12</v>
      </c>
      <c r="I25" s="94"/>
      <c r="J25" s="100">
        <f t="shared" si="1"/>
        <v>0.76923076923076927</v>
      </c>
      <c r="K25" s="100"/>
      <c r="L25" s="101">
        <f t="shared" si="2"/>
        <v>0.23076923076923078</v>
      </c>
      <c r="M25" s="102"/>
    </row>
    <row r="26" spans="1:13">
      <c r="A26" s="28" t="s">
        <v>15</v>
      </c>
      <c r="B26" s="98">
        <v>2</v>
      </c>
      <c r="C26" s="99"/>
      <c r="D26" s="98">
        <f>B26*25</f>
        <v>50</v>
      </c>
      <c r="E26" s="99"/>
      <c r="F26" s="92">
        <v>42</v>
      </c>
      <c r="G26" s="92"/>
      <c r="H26" s="93">
        <v>8</v>
      </c>
      <c r="I26" s="94"/>
      <c r="J26" s="100">
        <f t="shared" si="1"/>
        <v>0.84</v>
      </c>
      <c r="K26" s="100"/>
      <c r="L26" s="101">
        <f t="shared" si="2"/>
        <v>0.16</v>
      </c>
      <c r="M26" s="102"/>
    </row>
    <row r="27" spans="1:13" ht="13.5" thickBot="1">
      <c r="A27" s="29"/>
      <c r="B27" s="30"/>
      <c r="C27" s="30"/>
      <c r="D27" s="77"/>
      <c r="E27" s="78"/>
      <c r="F27" s="30"/>
      <c r="G27" s="30"/>
      <c r="H27" s="31"/>
      <c r="I27" s="32"/>
      <c r="J27" s="33"/>
      <c r="K27" s="33"/>
      <c r="L27" s="34"/>
      <c r="M27" s="35"/>
    </row>
    <row r="28" spans="1:13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</row>
    <row r="29" spans="1:13">
      <c r="A29" s="20" t="s">
        <v>5</v>
      </c>
      <c r="B29" s="98">
        <f>SUM(B19:C28)</f>
        <v>18</v>
      </c>
      <c r="C29" s="99"/>
      <c r="D29" s="98">
        <f>SUM(D19:E28)</f>
        <v>452</v>
      </c>
      <c r="E29" s="99"/>
      <c r="F29" s="98">
        <f>SUM(F19:G28)</f>
        <v>366</v>
      </c>
      <c r="G29" s="99"/>
      <c r="H29" s="98">
        <f>SUM(H19:I28)</f>
        <v>86</v>
      </c>
      <c r="I29" s="99"/>
      <c r="J29" s="101">
        <f t="shared" si="1"/>
        <v>0.80973451327433632</v>
      </c>
      <c r="K29" s="103"/>
      <c r="L29" s="101">
        <f>H29/D29</f>
        <v>0.19026548672566371</v>
      </c>
      <c r="M29" s="102"/>
    </row>
    <row r="30" spans="1:13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</row>
    <row r="31" spans="1:13">
      <c r="B31" s="113"/>
      <c r="C31" s="113"/>
      <c r="D31" s="113"/>
      <c r="E31" s="113"/>
    </row>
    <row r="32" spans="1:13" ht="13.5" thickBot="1"/>
    <row r="33" spans="1:13">
      <c r="A33" s="36" t="s">
        <v>26</v>
      </c>
      <c r="B33" s="24"/>
      <c r="C33" s="24"/>
      <c r="D33" s="24"/>
      <c r="E33" s="37">
        <f>H29</f>
        <v>86</v>
      </c>
      <c r="F33" s="5"/>
      <c r="H33" s="36" t="s">
        <v>21</v>
      </c>
      <c r="I33" s="24"/>
      <c r="J33" s="24"/>
      <c r="K33" s="24"/>
      <c r="L33" s="42">
        <f>L29</f>
        <v>0.19026548672566371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30</v>
      </c>
      <c r="H34" s="38"/>
      <c r="I34" s="4"/>
      <c r="J34" s="4" t="s">
        <v>18</v>
      </c>
      <c r="K34" s="4"/>
      <c r="L34" s="6">
        <f>E34/D29</f>
        <v>6.637168141592921E-2</v>
      </c>
      <c r="M34" s="39"/>
    </row>
    <row r="35" spans="1:13">
      <c r="A35" s="38"/>
      <c r="B35" s="4"/>
      <c r="C35" s="4" t="s">
        <v>19</v>
      </c>
      <c r="D35" s="4"/>
      <c r="E35" s="39">
        <v>16</v>
      </c>
      <c r="H35" s="38"/>
      <c r="I35" s="4"/>
      <c r="J35" s="4" t="s">
        <v>19</v>
      </c>
      <c r="K35" s="4"/>
      <c r="L35" s="6">
        <f>E35/D29</f>
        <v>3.5398230088495575E-2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40</v>
      </c>
      <c r="H36" s="40"/>
      <c r="I36" s="41"/>
      <c r="J36" s="41" t="s">
        <v>22</v>
      </c>
      <c r="K36" s="41"/>
      <c r="L36" s="44">
        <f>E36/D29</f>
        <v>8.8495575221238937E-2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  <row r="42" spans="1:13">
      <c r="A42" s="81"/>
      <c r="B42" s="81"/>
      <c r="C42" s="4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2:P40"/>
  <sheetViews>
    <sheetView workbookViewId="0">
      <selection activeCell="B23" sqref="B23:C23"/>
    </sheetView>
  </sheetViews>
  <sheetFormatPr defaultRowHeight="12.75"/>
  <cols>
    <col min="1" max="1" width="25.42578125" customWidth="1"/>
  </cols>
  <sheetData>
    <row r="2" spans="1:16" ht="15">
      <c r="B2" s="1"/>
      <c r="C2" s="2"/>
      <c r="D2" s="2"/>
      <c r="F2" s="2"/>
      <c r="G2" s="2"/>
      <c r="H2" s="2"/>
      <c r="I2" s="2"/>
      <c r="J2" s="2"/>
    </row>
    <row r="3" spans="1:16">
      <c r="B3" s="3"/>
      <c r="I3" s="7"/>
      <c r="J3" s="5"/>
      <c r="K3" s="5"/>
    </row>
    <row r="4" spans="1:16" ht="20.25">
      <c r="E4" s="9" t="s">
        <v>28</v>
      </c>
    </row>
    <row r="5" spans="1:16" ht="15.75">
      <c r="E5" s="10" t="s">
        <v>29</v>
      </c>
    </row>
    <row r="10" spans="1:16" ht="15">
      <c r="B10" s="11" t="s">
        <v>17</v>
      </c>
      <c r="C10" s="11"/>
      <c r="D10" s="11"/>
    </row>
    <row r="11" spans="1:16" ht="15">
      <c r="D11" s="12" t="s">
        <v>31</v>
      </c>
    </row>
    <row r="13" spans="1:16">
      <c r="A13" t="s">
        <v>30</v>
      </c>
    </row>
    <row r="15" spans="1:16" ht="13.5" thickBot="1"/>
    <row r="16" spans="1:16">
      <c r="A16" s="14" t="s">
        <v>0</v>
      </c>
      <c r="B16" s="85" t="s">
        <v>1</v>
      </c>
      <c r="C16" s="86"/>
      <c r="D16" s="83" t="s">
        <v>2</v>
      </c>
      <c r="E16" s="87"/>
      <c r="F16" s="83" t="s">
        <v>4</v>
      </c>
      <c r="G16" s="87"/>
      <c r="H16" s="83" t="s">
        <v>6</v>
      </c>
      <c r="I16" s="87"/>
      <c r="J16" s="83" t="s">
        <v>7</v>
      </c>
      <c r="K16" s="87"/>
      <c r="L16" s="83" t="s">
        <v>8</v>
      </c>
      <c r="M16" s="84"/>
      <c r="N16" s="8"/>
      <c r="O16" s="48"/>
      <c r="P16" s="48"/>
    </row>
    <row r="17" spans="1:16" ht="13.5" thickBot="1">
      <c r="A17" s="15"/>
      <c r="B17" s="16"/>
      <c r="C17" s="17"/>
      <c r="D17" s="88" t="s">
        <v>3</v>
      </c>
      <c r="E17" s="89"/>
      <c r="F17" s="88" t="s">
        <v>5</v>
      </c>
      <c r="G17" s="89"/>
      <c r="H17" s="88" t="s">
        <v>23</v>
      </c>
      <c r="I17" s="89"/>
      <c r="J17" s="50"/>
      <c r="K17" s="51"/>
      <c r="L17" s="50"/>
      <c r="M17" s="18"/>
      <c r="O17" s="4"/>
      <c r="P17" s="4"/>
    </row>
    <row r="18" spans="1:16">
      <c r="A18" s="19"/>
      <c r="B18" s="24"/>
      <c r="C18" s="24"/>
      <c r="D18" s="25"/>
      <c r="E18" s="26"/>
      <c r="F18" s="24"/>
      <c r="G18" s="24"/>
      <c r="H18" s="25"/>
      <c r="I18" s="26"/>
      <c r="J18" s="24"/>
      <c r="K18" s="24"/>
      <c r="L18" s="25"/>
      <c r="M18" s="27"/>
      <c r="O18" s="48"/>
      <c r="P18" s="48"/>
    </row>
    <row r="19" spans="1:16">
      <c r="A19" s="20" t="s">
        <v>16</v>
      </c>
      <c r="B19" s="90">
        <v>1</v>
      </c>
      <c r="C19" s="91"/>
      <c r="D19" s="90">
        <f t="shared" ref="D19:D24" si="0">B19*23</f>
        <v>23</v>
      </c>
      <c r="E19" s="91"/>
      <c r="F19" s="92">
        <v>22</v>
      </c>
      <c r="G19" s="92"/>
      <c r="H19" s="93">
        <f>D19-F19</f>
        <v>1</v>
      </c>
      <c r="I19" s="94"/>
      <c r="J19" s="95">
        <f>F19/D19</f>
        <v>0.95652173913043481</v>
      </c>
      <c r="K19" s="95"/>
      <c r="L19" s="96">
        <f>H19/D19</f>
        <v>4.3478260869565216E-2</v>
      </c>
      <c r="M19" s="97"/>
      <c r="N19" s="56"/>
      <c r="O19" s="57"/>
      <c r="P19" s="58"/>
    </row>
    <row r="20" spans="1:16">
      <c r="A20" s="20" t="s">
        <v>9</v>
      </c>
      <c r="B20" s="98">
        <v>3</v>
      </c>
      <c r="C20" s="99"/>
      <c r="D20" s="98">
        <f t="shared" si="0"/>
        <v>69</v>
      </c>
      <c r="E20" s="99"/>
      <c r="F20" s="114">
        <v>42</v>
      </c>
      <c r="G20" s="114"/>
      <c r="H20" s="93">
        <v>14</v>
      </c>
      <c r="I20" s="94"/>
      <c r="J20" s="100">
        <f t="shared" ref="J20:J29" si="1">F20/D20</f>
        <v>0.60869565217391308</v>
      </c>
      <c r="K20" s="100"/>
      <c r="L20" s="101">
        <f t="shared" ref="L20:L26" si="2">H20/D20</f>
        <v>0.20289855072463769</v>
      </c>
      <c r="M20" s="102"/>
      <c r="O20" s="48"/>
      <c r="P20" s="48"/>
    </row>
    <row r="21" spans="1:16">
      <c r="A21" s="20" t="s">
        <v>10</v>
      </c>
      <c r="B21" s="98">
        <v>2</v>
      </c>
      <c r="C21" s="99"/>
      <c r="D21" s="98">
        <f t="shared" si="0"/>
        <v>46</v>
      </c>
      <c r="E21" s="99"/>
      <c r="F21" s="114">
        <v>43</v>
      </c>
      <c r="G21" s="114"/>
      <c r="H21" s="93">
        <v>3</v>
      </c>
      <c r="I21" s="94"/>
      <c r="J21" s="100">
        <f t="shared" si="1"/>
        <v>0.93478260869565222</v>
      </c>
      <c r="K21" s="100"/>
      <c r="L21" s="101">
        <f t="shared" si="2"/>
        <v>6.5217391304347824E-2</v>
      </c>
      <c r="M21" s="102"/>
      <c r="O21" s="48"/>
      <c r="P21" s="48"/>
    </row>
    <row r="22" spans="1:16">
      <c r="A22" s="20" t="s">
        <v>11</v>
      </c>
      <c r="B22" s="98">
        <v>1</v>
      </c>
      <c r="C22" s="99"/>
      <c r="D22" s="98">
        <f t="shared" si="0"/>
        <v>23</v>
      </c>
      <c r="E22" s="99"/>
      <c r="F22" s="114">
        <v>19</v>
      </c>
      <c r="G22" s="114"/>
      <c r="H22" s="93">
        <v>4</v>
      </c>
      <c r="I22" s="94"/>
      <c r="J22" s="100">
        <f t="shared" si="1"/>
        <v>0.82608695652173914</v>
      </c>
      <c r="K22" s="100"/>
      <c r="L22" s="101">
        <f t="shared" si="2"/>
        <v>0.17391304347826086</v>
      </c>
      <c r="M22" s="102"/>
      <c r="O22" s="48"/>
      <c r="P22" s="48"/>
    </row>
    <row r="23" spans="1:16">
      <c r="A23" s="20" t="s">
        <v>12</v>
      </c>
      <c r="B23" s="98">
        <v>6</v>
      </c>
      <c r="C23" s="99"/>
      <c r="D23" s="98">
        <f t="shared" si="0"/>
        <v>138</v>
      </c>
      <c r="E23" s="99"/>
      <c r="F23" s="114">
        <v>103</v>
      </c>
      <c r="G23" s="114"/>
      <c r="H23" s="93">
        <v>35</v>
      </c>
      <c r="I23" s="94"/>
      <c r="J23" s="100">
        <f t="shared" si="1"/>
        <v>0.74637681159420288</v>
      </c>
      <c r="K23" s="100"/>
      <c r="L23" s="101">
        <f t="shared" si="2"/>
        <v>0.25362318840579712</v>
      </c>
      <c r="M23" s="102"/>
      <c r="O23" s="48"/>
      <c r="P23" s="48"/>
    </row>
    <row r="24" spans="1:16">
      <c r="A24" s="20" t="s">
        <v>13</v>
      </c>
      <c r="B24" s="98">
        <v>1</v>
      </c>
      <c r="C24" s="99"/>
      <c r="D24" s="98">
        <f t="shared" si="0"/>
        <v>23</v>
      </c>
      <c r="E24" s="99"/>
      <c r="F24" s="114">
        <v>22</v>
      </c>
      <c r="G24" s="114"/>
      <c r="H24" s="93">
        <v>1</v>
      </c>
      <c r="I24" s="94"/>
      <c r="J24" s="100">
        <f t="shared" si="1"/>
        <v>0.95652173913043481</v>
      </c>
      <c r="K24" s="100"/>
      <c r="L24" s="101">
        <f t="shared" si="2"/>
        <v>4.3478260869565216E-2</v>
      </c>
      <c r="M24" s="102"/>
      <c r="O24" s="48"/>
      <c r="P24" s="48"/>
    </row>
    <row r="25" spans="1:16">
      <c r="A25" s="20" t="s">
        <v>14</v>
      </c>
      <c r="B25" s="98">
        <v>2</v>
      </c>
      <c r="C25" s="99"/>
      <c r="D25" s="90">
        <f>B25*23+2</f>
        <v>48</v>
      </c>
      <c r="E25" s="91"/>
      <c r="F25" s="114">
        <v>47</v>
      </c>
      <c r="G25" s="114"/>
      <c r="H25" s="93">
        <v>14</v>
      </c>
      <c r="I25" s="94"/>
      <c r="J25" s="100">
        <f t="shared" si="1"/>
        <v>0.97916666666666663</v>
      </c>
      <c r="K25" s="100"/>
      <c r="L25" s="101">
        <f t="shared" si="2"/>
        <v>0.29166666666666669</v>
      </c>
      <c r="M25" s="102"/>
      <c r="N25" s="45"/>
      <c r="O25" s="49"/>
      <c r="P25" s="49"/>
    </row>
    <row r="26" spans="1:16">
      <c r="A26" s="28" t="s">
        <v>15</v>
      </c>
      <c r="B26" s="98">
        <v>2</v>
      </c>
      <c r="C26" s="99"/>
      <c r="D26" s="98">
        <f>B26*23</f>
        <v>46</v>
      </c>
      <c r="E26" s="99"/>
      <c r="F26" s="114">
        <v>30</v>
      </c>
      <c r="G26" s="114"/>
      <c r="H26" s="93">
        <v>16</v>
      </c>
      <c r="I26" s="94"/>
      <c r="J26" s="100">
        <f t="shared" si="1"/>
        <v>0.65217391304347827</v>
      </c>
      <c r="K26" s="100"/>
      <c r="L26" s="101">
        <f t="shared" si="2"/>
        <v>0.34782608695652173</v>
      </c>
      <c r="M26" s="102"/>
      <c r="O26" s="48"/>
      <c r="P26" s="48"/>
    </row>
    <row r="27" spans="1:16" ht="13.5" thickBot="1">
      <c r="A27" s="29"/>
      <c r="B27" s="30"/>
      <c r="C27" s="30"/>
      <c r="D27" s="46"/>
      <c r="E27" s="47"/>
      <c r="F27" s="30"/>
      <c r="G27" s="30"/>
      <c r="H27" s="31"/>
      <c r="I27" s="32"/>
      <c r="J27" s="33"/>
      <c r="K27" s="33"/>
      <c r="L27" s="34"/>
      <c r="M27" s="35"/>
      <c r="O27" s="48"/>
      <c r="P27" s="48"/>
    </row>
    <row r="28" spans="1:16">
      <c r="A28" s="19"/>
      <c r="B28" s="104"/>
      <c r="C28" s="105"/>
      <c r="D28" s="104"/>
      <c r="E28" s="105"/>
      <c r="F28" s="104"/>
      <c r="G28" s="105"/>
      <c r="H28" s="106"/>
      <c r="I28" s="107"/>
      <c r="J28" s="108"/>
      <c r="K28" s="109"/>
      <c r="L28" s="108"/>
      <c r="M28" s="110"/>
      <c r="O28" s="48"/>
      <c r="P28" s="48"/>
    </row>
    <row r="29" spans="1:16">
      <c r="A29" s="20" t="s">
        <v>5</v>
      </c>
      <c r="B29" s="98">
        <f>SUM(B19:C28)</f>
        <v>18</v>
      </c>
      <c r="C29" s="99"/>
      <c r="D29" s="98">
        <f>SUM(D19:E28)</f>
        <v>416</v>
      </c>
      <c r="E29" s="99"/>
      <c r="F29" s="98">
        <f>SUM(F19:G28)</f>
        <v>328</v>
      </c>
      <c r="G29" s="99"/>
      <c r="H29" s="98">
        <f>SUM(H19:I28)</f>
        <v>88</v>
      </c>
      <c r="I29" s="99"/>
      <c r="J29" s="101">
        <f t="shared" si="1"/>
        <v>0.78846153846153844</v>
      </c>
      <c r="K29" s="103"/>
      <c r="L29" s="101">
        <f>H29/D29</f>
        <v>0.21153846153846154</v>
      </c>
      <c r="M29" s="102"/>
      <c r="O29" s="48"/>
      <c r="P29" s="48"/>
    </row>
    <row r="30" spans="1:16" ht="13.5" thickBot="1">
      <c r="A30" s="13"/>
      <c r="B30" s="111"/>
      <c r="C30" s="112"/>
      <c r="D30" s="111"/>
      <c r="E30" s="112"/>
      <c r="F30" s="21"/>
      <c r="G30" s="22"/>
      <c r="H30" s="21"/>
      <c r="I30" s="22"/>
      <c r="J30" s="21"/>
      <c r="K30" s="22"/>
      <c r="L30" s="21"/>
      <c r="M30" s="23"/>
      <c r="O30" s="4"/>
      <c r="P30" s="4"/>
    </row>
    <row r="31" spans="1:16">
      <c r="B31" s="113"/>
      <c r="C31" s="113"/>
      <c r="D31" s="113"/>
      <c r="E31" s="113"/>
      <c r="O31" s="4"/>
      <c r="P31" s="4"/>
    </row>
    <row r="32" spans="1:16" ht="13.5" thickBot="1">
      <c r="O32" s="4"/>
      <c r="P32" s="4"/>
    </row>
    <row r="33" spans="1:13">
      <c r="A33" s="36" t="s">
        <v>26</v>
      </c>
      <c r="B33" s="24"/>
      <c r="C33" s="24"/>
      <c r="D33" s="24"/>
      <c r="E33" s="37">
        <f>H29</f>
        <v>88</v>
      </c>
      <c r="F33" s="5"/>
      <c r="H33" s="36" t="s">
        <v>21</v>
      </c>
      <c r="I33" s="24"/>
      <c r="J33" s="24"/>
      <c r="K33" s="24"/>
      <c r="L33" s="42">
        <f>L29</f>
        <v>0.21153846153846154</v>
      </c>
      <c r="M33" s="43" t="s">
        <v>27</v>
      </c>
    </row>
    <row r="34" spans="1:13">
      <c r="A34" s="38"/>
      <c r="B34" s="4"/>
      <c r="C34" s="4" t="s">
        <v>18</v>
      </c>
      <c r="D34" s="4"/>
      <c r="E34" s="39">
        <v>24</v>
      </c>
      <c r="H34" s="38"/>
      <c r="I34" s="4"/>
      <c r="J34" s="4" t="s">
        <v>18</v>
      </c>
      <c r="K34" s="4"/>
      <c r="L34" s="6">
        <f>E34/D29</f>
        <v>5.7692307692307696E-2</v>
      </c>
      <c r="M34" s="39"/>
    </row>
    <row r="35" spans="1:13">
      <c r="A35" s="38"/>
      <c r="B35" s="4"/>
      <c r="C35" s="4" t="s">
        <v>19</v>
      </c>
      <c r="D35" s="4"/>
      <c r="E35" s="39">
        <v>3</v>
      </c>
      <c r="H35" s="38"/>
      <c r="I35" s="4"/>
      <c r="J35" s="4" t="s">
        <v>19</v>
      </c>
      <c r="K35" s="4"/>
      <c r="L35" s="6">
        <f>E35/D29</f>
        <v>7.2115384615384619E-3</v>
      </c>
      <c r="M35" s="39"/>
    </row>
    <row r="36" spans="1:13" ht="13.5" thickBot="1">
      <c r="A36" s="40"/>
      <c r="B36" s="41"/>
      <c r="C36" s="41" t="s">
        <v>20</v>
      </c>
      <c r="D36" s="41"/>
      <c r="E36" s="23">
        <f>E33-E34-E35</f>
        <v>61</v>
      </c>
      <c r="H36" s="40"/>
      <c r="I36" s="41"/>
      <c r="J36" s="41" t="s">
        <v>22</v>
      </c>
      <c r="K36" s="41"/>
      <c r="L36" s="44">
        <f>E36/D29</f>
        <v>0.14663461538461539</v>
      </c>
      <c r="M36" s="23"/>
    </row>
    <row r="37" spans="1:13">
      <c r="A37" s="4"/>
      <c r="B37" s="4"/>
      <c r="C37" s="4"/>
      <c r="D37" s="4"/>
      <c r="E37" s="4"/>
      <c r="G37" s="4"/>
      <c r="H37" s="4"/>
      <c r="I37" s="4"/>
      <c r="J37" s="4"/>
      <c r="K37" s="6"/>
      <c r="L37" s="4"/>
    </row>
    <row r="38" spans="1:13" ht="13.5" thickBot="1">
      <c r="G38" s="4"/>
      <c r="H38" s="4"/>
      <c r="I38" s="4"/>
      <c r="J38" s="4"/>
      <c r="K38" s="4"/>
    </row>
    <row r="39" spans="1:13">
      <c r="A39" s="36" t="s">
        <v>24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7"/>
    </row>
    <row r="40" spans="1:13" ht="13.5" thickBot="1">
      <c r="A40" s="40" t="s">
        <v>25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23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GENNAIO 2017</vt:lpstr>
      <vt:lpstr>FEBBRAIO 2017</vt:lpstr>
      <vt:lpstr>MARZO 2017</vt:lpstr>
      <vt:lpstr>APRILE 2017</vt:lpstr>
      <vt:lpstr>MAGGIO 2017</vt:lpstr>
      <vt:lpstr>GIUGNO 2017</vt:lpstr>
      <vt:lpstr>LUGLIO 2017</vt:lpstr>
      <vt:lpstr>AGOSTO 2018</vt:lpstr>
      <vt:lpstr>SETTEMBRE 2017</vt:lpstr>
      <vt:lpstr>OTTOBRE 2017</vt:lpstr>
      <vt:lpstr>NOVEMBRE 2017</vt:lpstr>
      <vt:lpstr>DICEMBRE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g.pezzini</cp:lastModifiedBy>
  <cp:lastPrinted>2018-03-20T10:23:17Z</cp:lastPrinted>
  <dcterms:created xsi:type="dcterms:W3CDTF">2009-11-12T15:46:17Z</dcterms:created>
  <dcterms:modified xsi:type="dcterms:W3CDTF">2018-03-23T09:50:23Z</dcterms:modified>
</cp:coreProperties>
</file>