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Ragioneria\Ivan\PERSONALE\MONITORAGGIO ASSENZE PRESENZE PERS. DIPENDENTE\monitoraggi Ivan\2025\"/>
    </mc:Choice>
  </mc:AlternateContent>
  <xr:revisionPtr revIDLastSave="0" documentId="8_{C510ECBF-D21F-4413-B26F-39696F1C7440}" xr6:coauthVersionLast="47" xr6:coauthVersionMax="47" xr10:uidLastSave="{00000000-0000-0000-0000-000000000000}"/>
  <bookViews>
    <workbookView xWindow="-120" yWindow="-120" windowWidth="29040" windowHeight="15840" activeTab="3" xr2:uid="{F7CD1176-59A9-492E-84D7-31C2C741375C}"/>
  </bookViews>
  <sheets>
    <sheet name="primo trimestre 2025" sheetId="1" r:id="rId1"/>
    <sheet name="secondo trimestre 2025" sheetId="2" r:id="rId2"/>
    <sheet name="terzo trimestre 2025" sheetId="3" r:id="rId3"/>
    <sheet name="quarto trimestre 2025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" i="4" l="1"/>
  <c r="E33" i="4" s="1"/>
  <c r="H26" i="4"/>
  <c r="B26" i="4"/>
  <c r="D23" i="4"/>
  <c r="L23" i="4" s="1"/>
  <c r="D22" i="4"/>
  <c r="L22" i="4" s="1"/>
  <c r="D21" i="4"/>
  <c r="L21" i="4" s="1"/>
  <c r="D20" i="4"/>
  <c r="L20" i="4" s="1"/>
  <c r="D19" i="4"/>
  <c r="L19" i="4" s="1"/>
  <c r="D18" i="4"/>
  <c r="L18" i="4" s="1"/>
  <c r="F18" i="4" l="1"/>
  <c r="F19" i="4"/>
  <c r="J19" i="4" s="1"/>
  <c r="F20" i="4"/>
  <c r="J20" i="4" s="1"/>
  <c r="F21" i="4"/>
  <c r="J21" i="4" s="1"/>
  <c r="F22" i="4"/>
  <c r="J22" i="4" s="1"/>
  <c r="F23" i="4"/>
  <c r="J23" i="4" s="1"/>
  <c r="D26" i="4"/>
  <c r="L32" i="4" l="1"/>
  <c r="L26" i="4"/>
  <c r="K30" i="4" s="1"/>
  <c r="L31" i="4"/>
  <c r="F26" i="4"/>
  <c r="J26" i="4" s="1"/>
  <c r="J18" i="4"/>
  <c r="L33" i="4"/>
  <c r="E30" i="3"/>
  <c r="E33" i="3" s="1"/>
  <c r="H26" i="3"/>
  <c r="B26" i="3"/>
  <c r="D23" i="3"/>
  <c r="L23" i="3" s="1"/>
  <c r="D22" i="3"/>
  <c r="L22" i="3" s="1"/>
  <c r="D21" i="3"/>
  <c r="L21" i="3" s="1"/>
  <c r="D20" i="3"/>
  <c r="L20" i="3" s="1"/>
  <c r="D19" i="3"/>
  <c r="L19" i="3" s="1"/>
  <c r="D18" i="3"/>
  <c r="L18" i="3" s="1"/>
  <c r="F18" i="3" l="1"/>
  <c r="F21" i="3"/>
  <c r="J21" i="3" s="1"/>
  <c r="D26" i="3"/>
  <c r="F19" i="3"/>
  <c r="J19" i="3" s="1"/>
  <c r="F20" i="3"/>
  <c r="J20" i="3" s="1"/>
  <c r="F22" i="3"/>
  <c r="J22" i="3" s="1"/>
  <c r="F23" i="3"/>
  <c r="J23" i="3" s="1"/>
  <c r="L26" i="3" l="1"/>
  <c r="K30" i="3" s="1"/>
  <c r="L31" i="3"/>
  <c r="L32" i="3"/>
  <c r="F26" i="3"/>
  <c r="J26" i="3" s="1"/>
  <c r="J18" i="3"/>
  <c r="L33" i="3"/>
  <c r="E30" i="2"/>
  <c r="E33" i="2" s="1"/>
  <c r="H26" i="2"/>
  <c r="B26" i="2"/>
  <c r="D23" i="2"/>
  <c r="L23" i="2" s="1"/>
  <c r="D22" i="2"/>
  <c r="L22" i="2" s="1"/>
  <c r="D21" i="2"/>
  <c r="L21" i="2" s="1"/>
  <c r="D20" i="2"/>
  <c r="L20" i="2" s="1"/>
  <c r="D19" i="2"/>
  <c r="L19" i="2" s="1"/>
  <c r="D18" i="2"/>
  <c r="L18" i="2" s="1"/>
  <c r="F18" i="2" l="1"/>
  <c r="F19" i="2"/>
  <c r="J19" i="2" s="1"/>
  <c r="F20" i="2"/>
  <c r="J20" i="2" s="1"/>
  <c r="F21" i="2"/>
  <c r="J21" i="2" s="1"/>
  <c r="F22" i="2"/>
  <c r="J22" i="2" s="1"/>
  <c r="F23" i="2"/>
  <c r="J23" i="2" s="1"/>
  <c r="D26" i="2"/>
  <c r="L32" i="2" l="1"/>
  <c r="L31" i="2"/>
  <c r="L26" i="2"/>
  <c r="K30" i="2" s="1"/>
  <c r="F26" i="2"/>
  <c r="J26" i="2" s="1"/>
  <c r="J18" i="2"/>
  <c r="L33" i="2"/>
  <c r="E30" i="1"/>
  <c r="E33" i="1" s="1"/>
  <c r="H26" i="1"/>
  <c r="B26" i="1"/>
  <c r="D23" i="1"/>
  <c r="L23" i="1" s="1"/>
  <c r="D22" i="1"/>
  <c r="L22" i="1" s="1"/>
  <c r="D21" i="1"/>
  <c r="L21" i="1" s="1"/>
  <c r="D20" i="1"/>
  <c r="L20" i="1" s="1"/>
  <c r="D19" i="1"/>
  <c r="L19" i="1" s="1"/>
  <c r="D18" i="1"/>
  <c r="L18" i="1" s="1"/>
  <c r="F18" i="1" l="1"/>
  <c r="F20" i="1"/>
  <c r="J20" i="1" s="1"/>
  <c r="F22" i="1"/>
  <c r="J22" i="1" s="1"/>
  <c r="D26" i="1"/>
  <c r="F19" i="1"/>
  <c r="J19" i="1" s="1"/>
  <c r="F21" i="1"/>
  <c r="J21" i="1" s="1"/>
  <c r="F23" i="1"/>
  <c r="J23" i="1" s="1"/>
  <c r="F26" i="1" l="1"/>
  <c r="J26" i="1" s="1"/>
  <c r="J18" i="1"/>
  <c r="L26" i="1"/>
  <c r="K30" i="1" s="1"/>
  <c r="L31" i="1"/>
  <c r="L32" i="1"/>
  <c r="L33" i="1"/>
</calcChain>
</file>

<file path=xl/sharedStrings.xml><?xml version="1.0" encoding="utf-8"?>
<sst xmlns="http://schemas.openxmlformats.org/spreadsheetml/2006/main" count="133" uniqueCount="40">
  <si>
    <t>COMUNE DI SABBIONETA</t>
  </si>
  <si>
    <t xml:space="preserve">Provincia di Mantova </t>
  </si>
  <si>
    <t xml:space="preserve">MONITORAGGIO ASSENZA/PRESENZA DEL PERSONALE DIPENDENTE </t>
  </si>
  <si>
    <t>PRIMO TRIMESTRE 2025</t>
  </si>
  <si>
    <t>Notizie pubblicate ai sensi dell'art. 21 c. 1 L. 69 del 18/06/09 e della Circolare 5/09 del 12/10/09</t>
  </si>
  <si>
    <t>SETTORE</t>
  </si>
  <si>
    <t>N. DIPENDENTI</t>
  </si>
  <si>
    <t>GIORNATE
LAVORATIVE</t>
  </si>
  <si>
    <t>GIORNI PRESENZA
TOTALI</t>
  </si>
  <si>
    <t>GIORNI ASSENZA
TOTALI</t>
  </si>
  <si>
    <t>% PRESENZE</t>
  </si>
  <si>
    <t>% ASSENZE</t>
  </si>
  <si>
    <t>note</t>
  </si>
  <si>
    <t>SEGRETERIA</t>
  </si>
  <si>
    <t>RAGIONERIA E DIGITALIZZAZIONE</t>
  </si>
  <si>
    <t>UFFICIO TECNICO</t>
  </si>
  <si>
    <t>ANAGRAFE E URP</t>
  </si>
  <si>
    <t>POLIZIA LOCALE</t>
  </si>
  <si>
    <t>CULTURA</t>
  </si>
  <si>
    <t>TOTALI</t>
  </si>
  <si>
    <t>COMPOSIZIONE DEI GIORNI TOTALI DI ASSENZA:</t>
  </si>
  <si>
    <t>Tasso % assenza</t>
  </si>
  <si>
    <t>di cui:</t>
  </si>
  <si>
    <t>Ferie</t>
  </si>
  <si>
    <t>Malattia</t>
  </si>
  <si>
    <t>Altri Giustificativi</t>
  </si>
  <si>
    <t>Altri giustificativi</t>
  </si>
  <si>
    <t>* Nel computo delle assenze sono stati calcolati i giorni di assenza lavorativa verificatasi a titolo di malattia, ferie, aspettativa, maternità, astensione</t>
  </si>
  <si>
    <t xml:space="preserve">   facoltativa, congedo parentale, malattia figli, sciopero, permessi retribuiti vari (legge 104, matrimonio, lutto, protezione civile, permessi sindacali)</t>
  </si>
  <si>
    <t>SECONDO TRIMESTRE 2025</t>
  </si>
  <si>
    <t xml:space="preserve">dal 31 marzo 2025 si segnala il </t>
  </si>
  <si>
    <t>pensionamento di un dipendente</t>
  </si>
  <si>
    <t>afferente all'Ufficio segreteria</t>
  </si>
  <si>
    <t>TERZO TRIMESTRE 2025</t>
  </si>
  <si>
    <t xml:space="preserve">dal 31 agosto 2025 si segnala il  </t>
  </si>
  <si>
    <t>afferente all'Ufficio tecnico</t>
  </si>
  <si>
    <t>QUARTO TRIMESTRE 2025</t>
  </si>
  <si>
    <t xml:space="preserve">dal 19/10/2025 ha cessato per mobilità un </t>
  </si>
  <si>
    <t>dipendente afferente all'ufficio di ragioneria</t>
  </si>
  <si>
    <t>e digitalizzazione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</si>
</sst>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1"/>
      <color indexed="18"/>
      <name val="Kunstler Script"/>
    </font>
    <font>
      <sz val="11"/>
      <name val="Arial"/>
    </font>
    <font>
      <i/>
      <sz val="10"/>
      <color indexed="18"/>
      <name val="Arial"/>
      <family val="2"/>
    </font>
    <font>
      <b/>
      <sz val="16"/>
      <color theme="1"/>
      <name val="Times"/>
      <family val="1"/>
    </font>
    <font>
      <b/>
      <sz val="12"/>
      <color rgb="FF000000"/>
      <name val="Arial"/>
      <family val="2"/>
    </font>
    <font>
      <b/>
      <u/>
      <sz val="11"/>
      <color theme="1"/>
      <name val="Aptos Narrow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i/>
      <sz val="11"/>
      <color indexed="8"/>
      <name val="Aptos Narrow"/>
      <family val="2"/>
      <scheme val="minor"/>
    </font>
    <font>
      <sz val="10"/>
      <name val="Arial"/>
      <family val="2"/>
    </font>
    <font>
      <u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2" borderId="5" xfId="0" applyFont="1" applyFill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0" fillId="3" borderId="10" xfId="0" applyFill="1" applyBorder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11" xfId="0" applyFill="1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13" xfId="0" applyNumberFormat="1" applyBorder="1" applyAlignment="1">
      <alignment horizontal="center"/>
    </xf>
    <xf numFmtId="10" fontId="0" fillId="0" borderId="15" xfId="0" applyNumberFormat="1" applyBorder="1" applyAlignment="1">
      <alignment horizontal="center"/>
    </xf>
    <xf numFmtId="0" fontId="12" fillId="0" borderId="0" xfId="0" applyFont="1"/>
    <xf numFmtId="0" fontId="12" fillId="3" borderId="11" xfId="0" applyFont="1" applyFill="1" applyBorder="1"/>
    <xf numFmtId="0" fontId="11" fillId="0" borderId="6" xfId="0" applyFont="1" applyBorder="1"/>
    <xf numFmtId="0" fontId="0" fillId="0" borderId="1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0" fontId="0" fillId="0" borderId="16" xfId="0" applyNumberFormat="1" applyBorder="1" applyAlignment="1">
      <alignment horizontal="center"/>
    </xf>
    <xf numFmtId="10" fontId="0" fillId="0" borderId="7" xfId="0" applyNumberFormat="1" applyBorder="1" applyAlignment="1">
      <alignment horizontal="center"/>
    </xf>
    <xf numFmtId="10" fontId="0" fillId="0" borderId="9" xfId="0" applyNumberFormat="1" applyBorder="1" applyAlignment="1">
      <alignment horizontal="center"/>
    </xf>
    <xf numFmtId="0" fontId="0" fillId="0" borderId="2" xfId="0" applyBorder="1"/>
    <xf numFmtId="0" fontId="0" fillId="0" borderId="3" xfId="0" applyBorder="1"/>
    <xf numFmtId="10" fontId="0" fillId="0" borderId="2" xfId="0" applyNumberFormat="1" applyBorder="1" applyAlignment="1">
      <alignment horizontal="center"/>
    </xf>
    <xf numFmtId="10" fontId="0" fillId="0" borderId="3" xfId="0" applyNumberFormat="1" applyBorder="1" applyAlignment="1">
      <alignment horizontal="center"/>
    </xf>
    <xf numFmtId="10" fontId="0" fillId="0" borderId="4" xfId="0" applyNumberFormat="1" applyBorder="1" applyAlignment="1">
      <alignment horizontal="center"/>
    </xf>
    <xf numFmtId="10" fontId="0" fillId="0" borderId="14" xfId="0" applyNumberFormat="1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center"/>
    </xf>
    <xf numFmtId="0" fontId="0" fillId="3" borderId="17" xfId="0" applyFill="1" applyBorder="1"/>
    <xf numFmtId="0" fontId="1" fillId="0" borderId="18" xfId="0" applyFont="1" applyBorder="1"/>
    <xf numFmtId="0" fontId="0" fillId="0" borderId="19" xfId="0" applyBorder="1"/>
    <xf numFmtId="0" fontId="0" fillId="0" borderId="19" xfId="0" applyBorder="1" applyAlignment="1">
      <alignment horizontal="center"/>
    </xf>
    <xf numFmtId="0" fontId="8" fillId="0" borderId="4" xfId="0" applyFont="1" applyBorder="1"/>
    <xf numFmtId="0" fontId="8" fillId="0" borderId="0" xfId="0" applyFont="1"/>
    <xf numFmtId="0" fontId="1" fillId="0" borderId="20" xfId="0" applyFont="1" applyBorder="1"/>
    <xf numFmtId="10" fontId="8" fillId="0" borderId="21" xfId="0" applyNumberFormat="1" applyFont="1" applyBorder="1"/>
    <xf numFmtId="0" fontId="11" fillId="0" borderId="22" xfId="0" applyFont="1" applyBorder="1"/>
    <xf numFmtId="0" fontId="0" fillId="0" borderId="23" xfId="0" applyBorder="1"/>
    <xf numFmtId="0" fontId="0" fillId="0" borderId="15" xfId="0" applyBorder="1"/>
    <xf numFmtId="0" fontId="0" fillId="0" borderId="24" xfId="0" applyBorder="1"/>
    <xf numFmtId="0" fontId="0" fillId="0" borderId="25" xfId="0" applyBorder="1"/>
    <xf numFmtId="10" fontId="0" fillId="0" borderId="26" xfId="0" applyNumberFormat="1" applyBorder="1"/>
    <xf numFmtId="0" fontId="0" fillId="0" borderId="27" xfId="0" applyBorder="1"/>
    <xf numFmtId="0" fontId="0" fillId="0" borderId="28" xfId="0" applyBorder="1"/>
    <xf numFmtId="10" fontId="0" fillId="0" borderId="29" xfId="0" applyNumberFormat="1" applyBorder="1"/>
    <xf numFmtId="0" fontId="0" fillId="0" borderId="30" xfId="0" applyBorder="1"/>
    <xf numFmtId="0" fontId="0" fillId="0" borderId="16" xfId="0" applyBorder="1"/>
    <xf numFmtId="0" fontId="0" fillId="0" borderId="16" xfId="0" applyBorder="1" applyAlignment="1">
      <alignment horizontal="center"/>
    </xf>
    <xf numFmtId="10" fontId="0" fillId="0" borderId="9" xfId="0" applyNumberFormat="1" applyBorder="1"/>
    <xf numFmtId="10" fontId="0" fillId="0" borderId="0" xfId="0" applyNumberFormat="1"/>
    <xf numFmtId="0" fontId="0" fillId="4" borderId="18" xfId="0" applyFill="1" applyBorder="1"/>
    <xf numFmtId="0" fontId="0" fillId="4" borderId="19" xfId="0" applyFill="1" applyBorder="1"/>
    <xf numFmtId="0" fontId="0" fillId="4" borderId="30" xfId="0" applyFill="1" applyBorder="1"/>
    <xf numFmtId="0" fontId="0" fillId="4" borderId="16" xfId="0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2</xdr:row>
      <xdr:rowOff>190499</xdr:rowOff>
    </xdr:from>
    <xdr:to>
      <xdr:col>0</xdr:col>
      <xdr:colOff>1657350</xdr:colOff>
      <xdr:row>6</xdr:row>
      <xdr:rowOff>130672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A253FF26-324C-45FC-A08C-1FD9DE4832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0" y="571499"/>
          <a:ext cx="990600" cy="778373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2</xdr:row>
      <xdr:rowOff>190499</xdr:rowOff>
    </xdr:from>
    <xdr:to>
      <xdr:col>0</xdr:col>
      <xdr:colOff>1657350</xdr:colOff>
      <xdr:row>6</xdr:row>
      <xdr:rowOff>130672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767396DF-7E85-4F6B-BF16-814CA00FD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0" y="571499"/>
          <a:ext cx="990600" cy="778373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2</xdr:row>
      <xdr:rowOff>190499</xdr:rowOff>
    </xdr:from>
    <xdr:to>
      <xdr:col>0</xdr:col>
      <xdr:colOff>1657350</xdr:colOff>
      <xdr:row>6</xdr:row>
      <xdr:rowOff>130672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9ECA6A22-9E16-48C7-A3C1-63C9F0979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0" y="571499"/>
          <a:ext cx="990600" cy="778373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2</xdr:row>
      <xdr:rowOff>190499</xdr:rowOff>
    </xdr:from>
    <xdr:to>
      <xdr:col>0</xdr:col>
      <xdr:colOff>1657350</xdr:colOff>
      <xdr:row>6</xdr:row>
      <xdr:rowOff>130672</xdr:rowOff>
    </xdr:to>
    <xdr:pic>
      <xdr:nvPicPr>
        <xdr:cNvPr id="2" name="Immagine 43" descr="Risultati immagini per stemma comune di sabbioneta">
          <a:extLst>
            <a:ext uri="{FF2B5EF4-FFF2-40B4-BE49-F238E27FC236}">
              <a16:creationId xmlns:a16="http://schemas.microsoft.com/office/drawing/2014/main" id="{5C889FC1-55B6-48F1-BF0B-FC913E4244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666750" y="571499"/>
          <a:ext cx="990600" cy="77837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F603E-CFF8-4828-A544-3ED2B5A114A7}">
  <dimension ref="A2:T37"/>
  <sheetViews>
    <sheetView workbookViewId="0">
      <selection activeCell="J9" sqref="J9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15" max="15" width="39" customWidth="1"/>
    <col min="20" max="20" width="10.140625" customWidth="1"/>
  </cols>
  <sheetData>
    <row r="2" spans="1:15" x14ac:dyDescent="0.25">
      <c r="B2" s="1"/>
      <c r="C2" s="2"/>
      <c r="D2" s="2"/>
      <c r="F2" s="2"/>
      <c r="G2" s="2"/>
      <c r="H2" s="2"/>
    </row>
    <row r="3" spans="1:15" x14ac:dyDescent="0.25">
      <c r="B3" s="3"/>
    </row>
    <row r="4" spans="1:15" ht="20.25" x14ac:dyDescent="0.3">
      <c r="D4" s="4" t="s">
        <v>0</v>
      </c>
    </row>
    <row r="5" spans="1:15" ht="15.75" x14ac:dyDescent="0.25">
      <c r="D5" s="5" t="s">
        <v>1</v>
      </c>
    </row>
    <row r="7" spans="1:15" x14ac:dyDescent="0.25">
      <c r="B7" s="6" t="s">
        <v>2</v>
      </c>
      <c r="C7" s="6"/>
      <c r="D7" s="6"/>
    </row>
    <row r="8" spans="1:15" x14ac:dyDescent="0.25">
      <c r="D8" s="7" t="s">
        <v>3</v>
      </c>
    </row>
    <row r="12" spans="1:15" x14ac:dyDescent="0.25">
      <c r="A12" t="s">
        <v>4</v>
      </c>
    </row>
    <row r="14" spans="1:15" ht="15.75" thickBot="1" x14ac:dyDescent="0.3"/>
    <row r="15" spans="1:15" x14ac:dyDescent="0.25">
      <c r="A15" s="8" t="s">
        <v>5</v>
      </c>
      <c r="B15" s="9" t="s">
        <v>6</v>
      </c>
      <c r="C15" s="10"/>
      <c r="D15" s="11" t="s">
        <v>7</v>
      </c>
      <c r="E15" s="12"/>
      <c r="F15" s="11" t="s">
        <v>8</v>
      </c>
      <c r="G15" s="12"/>
      <c r="H15" s="11" t="s">
        <v>9</v>
      </c>
      <c r="I15" s="12"/>
      <c r="J15" s="13" t="s">
        <v>10</v>
      </c>
      <c r="K15" s="12"/>
      <c r="L15" s="13" t="s">
        <v>11</v>
      </c>
      <c r="M15" s="14"/>
      <c r="O15" s="15" t="s">
        <v>12</v>
      </c>
    </row>
    <row r="16" spans="1:15" ht="15.75" thickBot="1" x14ac:dyDescent="0.3">
      <c r="A16" s="16"/>
      <c r="B16" s="17"/>
      <c r="C16" s="18"/>
      <c r="D16" s="19"/>
      <c r="E16" s="20"/>
      <c r="F16" s="19"/>
      <c r="G16" s="20"/>
      <c r="H16" s="19"/>
      <c r="I16" s="20"/>
      <c r="J16" s="19"/>
      <c r="K16" s="20"/>
      <c r="L16" s="19"/>
      <c r="M16" s="21"/>
      <c r="O16" s="22"/>
    </row>
    <row r="17" spans="1:20" x14ac:dyDescent="0.25">
      <c r="A17" s="23"/>
      <c r="B17" s="24"/>
      <c r="C17" s="25"/>
      <c r="D17" s="24"/>
      <c r="E17" s="25"/>
      <c r="F17" s="24"/>
      <c r="G17" s="25"/>
      <c r="H17" s="24"/>
      <c r="I17" s="25"/>
      <c r="J17" s="24"/>
      <c r="K17" s="25"/>
      <c r="L17" s="24"/>
      <c r="M17" s="26"/>
      <c r="O17" s="27"/>
    </row>
    <row r="18" spans="1:20" x14ac:dyDescent="0.25">
      <c r="A18" s="28" t="s">
        <v>13</v>
      </c>
      <c r="B18" s="29">
        <v>3</v>
      </c>
      <c r="C18" s="30"/>
      <c r="D18" s="29">
        <f>75*3</f>
        <v>225</v>
      </c>
      <c r="E18" s="30"/>
      <c r="F18" s="31">
        <f>D18-H18</f>
        <v>134</v>
      </c>
      <c r="G18" s="31"/>
      <c r="H18" s="32">
        <v>91</v>
      </c>
      <c r="I18" s="33"/>
      <c r="J18" s="34">
        <f>F18/D18</f>
        <v>0.5955555555555555</v>
      </c>
      <c r="K18" s="34"/>
      <c r="L18" s="35">
        <f>H18/D18</f>
        <v>0.40444444444444444</v>
      </c>
      <c r="M18" s="36"/>
      <c r="O18" s="27"/>
    </row>
    <row r="19" spans="1:20" x14ac:dyDescent="0.25">
      <c r="A19" s="28" t="s">
        <v>14</v>
      </c>
      <c r="B19" s="29">
        <v>3</v>
      </c>
      <c r="C19" s="30"/>
      <c r="D19" s="29">
        <f>75*3</f>
        <v>225</v>
      </c>
      <c r="E19" s="30"/>
      <c r="F19" s="31">
        <f>D19-H19</f>
        <v>211</v>
      </c>
      <c r="G19" s="31"/>
      <c r="H19" s="32">
        <v>14</v>
      </c>
      <c r="I19" s="33"/>
      <c r="J19" s="34">
        <f>F19/D19</f>
        <v>0.93777777777777782</v>
      </c>
      <c r="K19" s="34"/>
      <c r="L19" s="35">
        <f>H19/D19</f>
        <v>6.222222222222222E-2</v>
      </c>
      <c r="M19" s="36"/>
      <c r="O19" s="27"/>
    </row>
    <row r="20" spans="1:20" x14ac:dyDescent="0.25">
      <c r="A20" s="28" t="s">
        <v>15</v>
      </c>
      <c r="B20" s="29">
        <v>6</v>
      </c>
      <c r="C20" s="30"/>
      <c r="D20" s="29">
        <f>75*6</f>
        <v>450</v>
      </c>
      <c r="E20" s="30"/>
      <c r="F20" s="31">
        <f>D20-H20</f>
        <v>406</v>
      </c>
      <c r="G20" s="31"/>
      <c r="H20" s="32">
        <v>44</v>
      </c>
      <c r="I20" s="33"/>
      <c r="J20" s="34">
        <f>F20/D20</f>
        <v>0.90222222222222226</v>
      </c>
      <c r="K20" s="34"/>
      <c r="L20" s="35">
        <f>H20/D20</f>
        <v>9.7777777777777783E-2</v>
      </c>
      <c r="M20" s="36"/>
      <c r="O20" s="27"/>
      <c r="P20" s="37"/>
      <c r="Q20" s="37"/>
      <c r="R20" s="37"/>
      <c r="S20" s="37"/>
      <c r="T20" s="37"/>
    </row>
    <row r="21" spans="1:20" x14ac:dyDescent="0.25">
      <c r="A21" s="28" t="s">
        <v>16</v>
      </c>
      <c r="B21" s="29">
        <v>3</v>
      </c>
      <c r="C21" s="30"/>
      <c r="D21" s="29">
        <f>75*3</f>
        <v>225</v>
      </c>
      <c r="E21" s="30"/>
      <c r="F21" s="31">
        <f>D21-H21</f>
        <v>188</v>
      </c>
      <c r="G21" s="31"/>
      <c r="H21" s="32">
        <v>37</v>
      </c>
      <c r="I21" s="33"/>
      <c r="J21" s="34">
        <f>F21/D21</f>
        <v>0.83555555555555561</v>
      </c>
      <c r="K21" s="34"/>
      <c r="L21" s="35">
        <f>H21/D21</f>
        <v>0.16444444444444445</v>
      </c>
      <c r="M21" s="36"/>
      <c r="O21" s="38"/>
    </row>
    <row r="22" spans="1:20" x14ac:dyDescent="0.25">
      <c r="A22" s="28" t="s">
        <v>17</v>
      </c>
      <c r="B22" s="29">
        <v>2</v>
      </c>
      <c r="C22" s="30"/>
      <c r="D22" s="29">
        <f>75*2</f>
        <v>150</v>
      </c>
      <c r="E22" s="30"/>
      <c r="F22" s="31">
        <f>D22-H22</f>
        <v>126</v>
      </c>
      <c r="G22" s="31"/>
      <c r="H22" s="32">
        <v>24</v>
      </c>
      <c r="I22" s="33"/>
      <c r="J22" s="34">
        <f>F22/D22</f>
        <v>0.84</v>
      </c>
      <c r="K22" s="34"/>
      <c r="L22" s="35">
        <f>H22/D22</f>
        <v>0.16</v>
      </c>
      <c r="M22" s="36"/>
      <c r="O22" s="27"/>
    </row>
    <row r="23" spans="1:20" x14ac:dyDescent="0.25">
      <c r="A23" s="28" t="s">
        <v>18</v>
      </c>
      <c r="B23" s="29">
        <v>1</v>
      </c>
      <c r="C23" s="30"/>
      <c r="D23" s="29">
        <f>75*1</f>
        <v>75</v>
      </c>
      <c r="E23" s="30"/>
      <c r="F23" s="31">
        <f>D23-H23</f>
        <v>61</v>
      </c>
      <c r="G23" s="31"/>
      <c r="H23" s="32">
        <v>14</v>
      </c>
      <c r="I23" s="33"/>
      <c r="J23" s="34">
        <f>F23/D23</f>
        <v>0.81333333333333335</v>
      </c>
      <c r="K23" s="34"/>
      <c r="L23" s="35">
        <f>H23/D23</f>
        <v>0.18666666666666668</v>
      </c>
      <c r="M23" s="36"/>
      <c r="O23" s="27"/>
    </row>
    <row r="24" spans="1:20" ht="15.75" thickBot="1" x14ac:dyDescent="0.3">
      <c r="A24" s="39"/>
      <c r="B24" s="40"/>
      <c r="C24" s="40"/>
      <c r="D24" s="41"/>
      <c r="E24" s="42"/>
      <c r="F24" s="40"/>
      <c r="G24" s="40"/>
      <c r="H24" s="41"/>
      <c r="I24" s="42"/>
      <c r="J24" s="43"/>
      <c r="K24" s="43"/>
      <c r="L24" s="44"/>
      <c r="M24" s="45"/>
      <c r="O24" s="27"/>
    </row>
    <row r="25" spans="1:20" x14ac:dyDescent="0.25">
      <c r="A25" s="23"/>
      <c r="B25" s="24"/>
      <c r="C25" s="25"/>
      <c r="D25" s="24"/>
      <c r="E25" s="25"/>
      <c r="F25" s="24"/>
      <c r="G25" s="25"/>
      <c r="H25" s="46"/>
      <c r="I25" s="47"/>
      <c r="J25" s="48"/>
      <c r="K25" s="49"/>
      <c r="L25" s="48"/>
      <c r="M25" s="50"/>
      <c r="O25" s="27"/>
    </row>
    <row r="26" spans="1:20" x14ac:dyDescent="0.25">
      <c r="A26" s="28" t="s">
        <v>19</v>
      </c>
      <c r="B26" s="29">
        <f>SUM(B18:C25)</f>
        <v>18</v>
      </c>
      <c r="C26" s="30"/>
      <c r="D26" s="29">
        <f>SUM(D18:E25)</f>
        <v>1350</v>
      </c>
      <c r="E26" s="30"/>
      <c r="F26" s="29">
        <f>SUM(F18:G25)</f>
        <v>1126</v>
      </c>
      <c r="G26" s="30"/>
      <c r="H26" s="29">
        <f>SUM(H18:I25)</f>
        <v>224</v>
      </c>
      <c r="I26" s="30"/>
      <c r="J26" s="35">
        <f>F26/D26</f>
        <v>0.83407407407407408</v>
      </c>
      <c r="K26" s="51"/>
      <c r="L26" s="35">
        <f>H26/D26</f>
        <v>0.16592592592592592</v>
      </c>
      <c r="M26" s="36"/>
      <c r="O26" s="27"/>
    </row>
    <row r="27" spans="1:20" ht="15.75" thickBot="1" x14ac:dyDescent="0.3">
      <c r="A27" s="52"/>
      <c r="B27" s="53"/>
      <c r="C27" s="54"/>
      <c r="D27" s="53"/>
      <c r="E27" s="54"/>
      <c r="F27" s="55"/>
      <c r="G27" s="56"/>
      <c r="H27" s="55"/>
      <c r="I27" s="56"/>
      <c r="J27" s="55"/>
      <c r="K27" s="56"/>
      <c r="L27" s="55"/>
      <c r="M27" s="57"/>
      <c r="O27" s="27"/>
    </row>
    <row r="28" spans="1:20" x14ac:dyDescent="0.25">
      <c r="B28" s="58"/>
      <c r="C28" s="58"/>
      <c r="D28" s="58"/>
      <c r="E28" s="58"/>
      <c r="O28" s="59"/>
    </row>
    <row r="29" spans="1:20" ht="15.75" thickBot="1" x14ac:dyDescent="0.3"/>
    <row r="30" spans="1:20" ht="15.75" thickBot="1" x14ac:dyDescent="0.3">
      <c r="A30" s="60" t="s">
        <v>20</v>
      </c>
      <c r="B30" s="61"/>
      <c r="C30" s="62"/>
      <c r="D30" s="62"/>
      <c r="E30" s="63">
        <f>SUM(H18:I23)</f>
        <v>224</v>
      </c>
      <c r="F30" s="64"/>
      <c r="J30" s="65" t="s">
        <v>21</v>
      </c>
      <c r="K30" s="66">
        <f>L26</f>
        <v>0.16592592592592592</v>
      </c>
      <c r="L30" s="67" t="s">
        <v>22</v>
      </c>
      <c r="M30" s="68"/>
    </row>
    <row r="31" spans="1:20" x14ac:dyDescent="0.25">
      <c r="A31" s="68"/>
      <c r="C31" s="58" t="s">
        <v>23</v>
      </c>
      <c r="D31" s="58"/>
      <c r="E31" s="69">
        <v>166</v>
      </c>
      <c r="J31" s="70" t="s">
        <v>23</v>
      </c>
      <c r="K31" s="71"/>
      <c r="L31" s="72">
        <f>E31/D26</f>
        <v>0.12296296296296297</v>
      </c>
      <c r="M31" s="68"/>
    </row>
    <row r="32" spans="1:20" x14ac:dyDescent="0.25">
      <c r="A32" s="68"/>
      <c r="C32" s="58" t="s">
        <v>24</v>
      </c>
      <c r="D32" s="58"/>
      <c r="E32" s="69">
        <v>31</v>
      </c>
      <c r="J32" s="73" t="s">
        <v>24</v>
      </c>
      <c r="K32" s="74"/>
      <c r="L32" s="75">
        <f>E32/D26</f>
        <v>2.2962962962962963E-2</v>
      </c>
      <c r="M32" s="68"/>
    </row>
    <row r="33" spans="1:13" ht="15.75" thickBot="1" x14ac:dyDescent="0.3">
      <c r="A33" s="76"/>
      <c r="B33" s="77"/>
      <c r="C33" s="78" t="s">
        <v>25</v>
      </c>
      <c r="D33" s="78"/>
      <c r="E33" s="57">
        <f>E30-E31-E32</f>
        <v>27</v>
      </c>
      <c r="J33" s="76" t="s">
        <v>26</v>
      </c>
      <c r="K33" s="77"/>
      <c r="L33" s="79">
        <f>E33/D26</f>
        <v>0.02</v>
      </c>
      <c r="M33" s="68"/>
    </row>
    <row r="34" spans="1:13" x14ac:dyDescent="0.25">
      <c r="K34" s="80"/>
    </row>
    <row r="35" spans="1:13" ht="15.75" thickBot="1" x14ac:dyDescent="0.3"/>
    <row r="36" spans="1:13" x14ac:dyDescent="0.25">
      <c r="A36" s="81" t="s">
        <v>27</v>
      </c>
      <c r="B36" s="82"/>
      <c r="C36" s="82"/>
      <c r="D36" s="82"/>
      <c r="E36" s="82"/>
      <c r="F36" s="82"/>
      <c r="G36" s="82"/>
      <c r="H36" s="82"/>
      <c r="I36" s="82"/>
      <c r="J36" s="68"/>
    </row>
    <row r="37" spans="1:13" ht="15.75" thickBot="1" x14ac:dyDescent="0.3">
      <c r="A37" s="83" t="s">
        <v>28</v>
      </c>
      <c r="B37" s="84"/>
      <c r="C37" s="84"/>
      <c r="D37" s="84"/>
      <c r="E37" s="84"/>
      <c r="F37" s="84"/>
      <c r="G37" s="84"/>
      <c r="H37" s="84"/>
      <c r="I37" s="84"/>
      <c r="J37" s="68"/>
    </row>
  </sheetData>
  <mergeCells count="69">
    <mergeCell ref="C32:D32"/>
    <mergeCell ref="C33:D33"/>
    <mergeCell ref="B27:C27"/>
    <mergeCell ref="D27:E27"/>
    <mergeCell ref="B28:C28"/>
    <mergeCell ref="D28:E28"/>
    <mergeCell ref="C30:D30"/>
    <mergeCell ref="C31:D31"/>
    <mergeCell ref="B26:C26"/>
    <mergeCell ref="D26:E26"/>
    <mergeCell ref="F26:G26"/>
    <mergeCell ref="H26:I26"/>
    <mergeCell ref="J26:K26"/>
    <mergeCell ref="L26:M26"/>
    <mergeCell ref="B25:C25"/>
    <mergeCell ref="D25:E25"/>
    <mergeCell ref="F25:G25"/>
    <mergeCell ref="H25:I25"/>
    <mergeCell ref="J25:K25"/>
    <mergeCell ref="L25:M25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20:C20"/>
    <mergeCell ref="D20:E20"/>
    <mergeCell ref="F20:G20"/>
    <mergeCell ref="H20:I20"/>
    <mergeCell ref="J20:K20"/>
    <mergeCell ref="L20:M20"/>
    <mergeCell ref="B19:C19"/>
    <mergeCell ref="D19:E19"/>
    <mergeCell ref="F19:G19"/>
    <mergeCell ref="H19:I19"/>
    <mergeCell ref="J19:K19"/>
    <mergeCell ref="L19:M19"/>
    <mergeCell ref="B18:C18"/>
    <mergeCell ref="D18:E18"/>
    <mergeCell ref="F18:G18"/>
    <mergeCell ref="H18:I18"/>
    <mergeCell ref="J18:K18"/>
    <mergeCell ref="L18:M18"/>
    <mergeCell ref="L15:M16"/>
    <mergeCell ref="B17:C17"/>
    <mergeCell ref="D17:E17"/>
    <mergeCell ref="F17:G17"/>
    <mergeCell ref="H17:I17"/>
    <mergeCell ref="J17:K17"/>
    <mergeCell ref="L17:M17"/>
    <mergeCell ref="A15:A16"/>
    <mergeCell ref="B15:C16"/>
    <mergeCell ref="D15:E16"/>
    <mergeCell ref="F15:G16"/>
    <mergeCell ref="H15:I16"/>
    <mergeCell ref="J15:K1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0448D-38F1-4AEE-B71D-8F0F25B3576C}">
  <dimension ref="A2:T37"/>
  <sheetViews>
    <sheetView workbookViewId="0">
      <selection activeCell="B28" sqref="B28:C28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15" max="15" width="39" customWidth="1"/>
    <col min="20" max="20" width="10.140625" customWidth="1"/>
  </cols>
  <sheetData>
    <row r="2" spans="1:15" x14ac:dyDescent="0.25">
      <c r="B2" s="1"/>
      <c r="C2" s="2"/>
      <c r="D2" s="2"/>
      <c r="F2" s="2"/>
      <c r="G2" s="2"/>
      <c r="H2" s="2"/>
    </row>
    <row r="3" spans="1:15" x14ac:dyDescent="0.25">
      <c r="B3" s="3"/>
    </row>
    <row r="4" spans="1:15" ht="20.25" x14ac:dyDescent="0.3">
      <c r="D4" s="4" t="s">
        <v>0</v>
      </c>
    </row>
    <row r="5" spans="1:15" ht="15.75" x14ac:dyDescent="0.25">
      <c r="D5" s="5" t="s">
        <v>1</v>
      </c>
    </row>
    <row r="7" spans="1:15" x14ac:dyDescent="0.25">
      <c r="B7" s="6" t="s">
        <v>2</v>
      </c>
      <c r="C7" s="6"/>
      <c r="D7" s="6"/>
    </row>
    <row r="8" spans="1:15" x14ac:dyDescent="0.25">
      <c r="D8" s="7" t="s">
        <v>29</v>
      </c>
    </row>
    <row r="12" spans="1:15" x14ac:dyDescent="0.25">
      <c r="A12" t="s">
        <v>4</v>
      </c>
    </row>
    <row r="14" spans="1:15" ht="15.75" thickBot="1" x14ac:dyDescent="0.3"/>
    <row r="15" spans="1:15" x14ac:dyDescent="0.25">
      <c r="A15" s="8" t="s">
        <v>5</v>
      </c>
      <c r="B15" s="9" t="s">
        <v>6</v>
      </c>
      <c r="C15" s="10"/>
      <c r="D15" s="11" t="s">
        <v>7</v>
      </c>
      <c r="E15" s="12"/>
      <c r="F15" s="11" t="s">
        <v>8</v>
      </c>
      <c r="G15" s="12"/>
      <c r="H15" s="11" t="s">
        <v>9</v>
      </c>
      <c r="I15" s="12"/>
      <c r="J15" s="13" t="s">
        <v>10</v>
      </c>
      <c r="K15" s="12"/>
      <c r="L15" s="13" t="s">
        <v>11</v>
      </c>
      <c r="M15" s="14"/>
      <c r="O15" s="15" t="s">
        <v>12</v>
      </c>
    </row>
    <row r="16" spans="1:15" ht="15.75" thickBot="1" x14ac:dyDescent="0.3">
      <c r="A16" s="16"/>
      <c r="B16" s="17"/>
      <c r="C16" s="18"/>
      <c r="D16" s="19"/>
      <c r="E16" s="20"/>
      <c r="F16" s="19"/>
      <c r="G16" s="20"/>
      <c r="H16" s="19"/>
      <c r="I16" s="20"/>
      <c r="J16" s="19"/>
      <c r="K16" s="20"/>
      <c r="L16" s="19"/>
      <c r="M16" s="21"/>
      <c r="O16" s="22" t="s">
        <v>30</v>
      </c>
    </row>
    <row r="17" spans="1:20" x14ac:dyDescent="0.25">
      <c r="A17" s="23"/>
      <c r="B17" s="24"/>
      <c r="C17" s="25"/>
      <c r="D17" s="24"/>
      <c r="E17" s="25"/>
      <c r="F17" s="24"/>
      <c r="G17" s="25"/>
      <c r="H17" s="24"/>
      <c r="I17" s="25"/>
      <c r="J17" s="24"/>
      <c r="K17" s="25"/>
      <c r="L17" s="24"/>
      <c r="M17" s="26"/>
      <c r="O17" s="27" t="s">
        <v>31</v>
      </c>
    </row>
    <row r="18" spans="1:20" x14ac:dyDescent="0.25">
      <c r="A18" s="28" t="s">
        <v>13</v>
      </c>
      <c r="B18" s="29">
        <v>2</v>
      </c>
      <c r="C18" s="30"/>
      <c r="D18" s="29">
        <f>75*2</f>
        <v>150</v>
      </c>
      <c r="E18" s="30"/>
      <c r="F18" s="31">
        <f t="shared" ref="F18:F20" si="0">D18-H18</f>
        <v>134</v>
      </c>
      <c r="G18" s="31"/>
      <c r="H18" s="32">
        <v>16</v>
      </c>
      <c r="I18" s="33"/>
      <c r="J18" s="34">
        <f t="shared" ref="J18:J23" si="1">F18/D18</f>
        <v>0.89333333333333331</v>
      </c>
      <c r="K18" s="34"/>
      <c r="L18" s="35">
        <f t="shared" ref="L18:L23" si="2">H18/D18</f>
        <v>0.10666666666666667</v>
      </c>
      <c r="M18" s="36"/>
      <c r="O18" s="27" t="s">
        <v>32</v>
      </c>
    </row>
    <row r="19" spans="1:20" x14ac:dyDescent="0.25">
      <c r="A19" s="28" t="s">
        <v>14</v>
      </c>
      <c r="B19" s="29">
        <v>3</v>
      </c>
      <c r="C19" s="30"/>
      <c r="D19" s="29">
        <f t="shared" ref="D19" si="3">75*3</f>
        <v>225</v>
      </c>
      <c r="E19" s="30"/>
      <c r="F19" s="31">
        <f t="shared" si="0"/>
        <v>209</v>
      </c>
      <c r="G19" s="31"/>
      <c r="H19" s="32">
        <v>16</v>
      </c>
      <c r="I19" s="33"/>
      <c r="J19" s="34">
        <f t="shared" si="1"/>
        <v>0.92888888888888888</v>
      </c>
      <c r="K19" s="34"/>
      <c r="L19" s="35">
        <f t="shared" si="2"/>
        <v>7.1111111111111111E-2</v>
      </c>
      <c r="M19" s="36"/>
      <c r="O19" s="27"/>
    </row>
    <row r="20" spans="1:20" x14ac:dyDescent="0.25">
      <c r="A20" s="28" t="s">
        <v>15</v>
      </c>
      <c r="B20" s="29">
        <v>6</v>
      </c>
      <c r="C20" s="30"/>
      <c r="D20" s="29">
        <f>75*6</f>
        <v>450</v>
      </c>
      <c r="E20" s="30"/>
      <c r="F20" s="31">
        <f t="shared" si="0"/>
        <v>414</v>
      </c>
      <c r="G20" s="31"/>
      <c r="H20" s="32">
        <v>36</v>
      </c>
      <c r="I20" s="33"/>
      <c r="J20" s="34">
        <f t="shared" si="1"/>
        <v>0.92</v>
      </c>
      <c r="K20" s="34"/>
      <c r="L20" s="35">
        <f t="shared" si="2"/>
        <v>0.08</v>
      </c>
      <c r="M20" s="36"/>
      <c r="O20" s="27"/>
      <c r="P20" s="37"/>
      <c r="Q20" s="37"/>
      <c r="R20" s="37"/>
      <c r="S20" s="37"/>
      <c r="T20" s="37"/>
    </row>
    <row r="21" spans="1:20" x14ac:dyDescent="0.25">
      <c r="A21" s="28" t="s">
        <v>16</v>
      </c>
      <c r="B21" s="29">
        <v>3</v>
      </c>
      <c r="C21" s="30"/>
      <c r="D21" s="29">
        <f>75*3</f>
        <v>225</v>
      </c>
      <c r="E21" s="30"/>
      <c r="F21" s="31">
        <f>D21-H21</f>
        <v>185</v>
      </c>
      <c r="G21" s="31"/>
      <c r="H21" s="32">
        <v>40</v>
      </c>
      <c r="I21" s="33"/>
      <c r="J21" s="34">
        <f t="shared" si="1"/>
        <v>0.82222222222222219</v>
      </c>
      <c r="K21" s="34"/>
      <c r="L21" s="35">
        <f t="shared" si="2"/>
        <v>0.17777777777777778</v>
      </c>
      <c r="M21" s="36"/>
      <c r="O21" s="38"/>
    </row>
    <row r="22" spans="1:20" x14ac:dyDescent="0.25">
      <c r="A22" s="28" t="s">
        <v>17</v>
      </c>
      <c r="B22" s="29">
        <v>2</v>
      </c>
      <c r="C22" s="30"/>
      <c r="D22" s="29">
        <f>75*2</f>
        <v>150</v>
      </c>
      <c r="E22" s="30"/>
      <c r="F22" s="31">
        <f t="shared" ref="F22:F23" si="4">D22-H22</f>
        <v>134</v>
      </c>
      <c r="G22" s="31"/>
      <c r="H22" s="32">
        <v>16</v>
      </c>
      <c r="I22" s="33"/>
      <c r="J22" s="34">
        <f t="shared" si="1"/>
        <v>0.89333333333333331</v>
      </c>
      <c r="K22" s="34"/>
      <c r="L22" s="35">
        <f t="shared" si="2"/>
        <v>0.10666666666666667</v>
      </c>
      <c r="M22" s="36"/>
      <c r="O22" s="27"/>
    </row>
    <row r="23" spans="1:20" x14ac:dyDescent="0.25">
      <c r="A23" s="28" t="s">
        <v>18</v>
      </c>
      <c r="B23" s="29">
        <v>1</v>
      </c>
      <c r="C23" s="30"/>
      <c r="D23" s="29">
        <f>75*1</f>
        <v>75</v>
      </c>
      <c r="E23" s="30"/>
      <c r="F23" s="31">
        <f t="shared" si="4"/>
        <v>65</v>
      </c>
      <c r="G23" s="31"/>
      <c r="H23" s="32">
        <v>10</v>
      </c>
      <c r="I23" s="33"/>
      <c r="J23" s="34">
        <f t="shared" si="1"/>
        <v>0.8666666666666667</v>
      </c>
      <c r="K23" s="34"/>
      <c r="L23" s="35">
        <f t="shared" si="2"/>
        <v>0.13333333333333333</v>
      </c>
      <c r="M23" s="36"/>
      <c r="O23" s="27"/>
    </row>
    <row r="24" spans="1:20" ht="15.75" thickBot="1" x14ac:dyDescent="0.3">
      <c r="A24" s="39"/>
      <c r="B24" s="40"/>
      <c r="C24" s="40"/>
      <c r="D24" s="41"/>
      <c r="E24" s="42"/>
      <c r="F24" s="40"/>
      <c r="G24" s="40"/>
      <c r="H24" s="41"/>
      <c r="I24" s="42"/>
      <c r="J24" s="43"/>
      <c r="K24" s="43"/>
      <c r="L24" s="44"/>
      <c r="M24" s="45"/>
      <c r="O24" s="27"/>
    </row>
    <row r="25" spans="1:20" x14ac:dyDescent="0.25">
      <c r="A25" s="23"/>
      <c r="B25" s="24"/>
      <c r="C25" s="25"/>
      <c r="D25" s="24"/>
      <c r="E25" s="25"/>
      <c r="F25" s="24"/>
      <c r="G25" s="25"/>
      <c r="H25" s="46"/>
      <c r="I25" s="47"/>
      <c r="J25" s="48"/>
      <c r="K25" s="49"/>
      <c r="L25" s="48"/>
      <c r="M25" s="50"/>
      <c r="O25" s="27"/>
    </row>
    <row r="26" spans="1:20" x14ac:dyDescent="0.25">
      <c r="A26" s="28" t="s">
        <v>19</v>
      </c>
      <c r="B26" s="29">
        <f>SUM(B18:C25)</f>
        <v>17</v>
      </c>
      <c r="C26" s="30"/>
      <c r="D26" s="29">
        <f>SUM(D18:E25)</f>
        <v>1275</v>
      </c>
      <c r="E26" s="30"/>
      <c r="F26" s="29">
        <f>SUM(F18:G25)</f>
        <v>1141</v>
      </c>
      <c r="G26" s="30"/>
      <c r="H26" s="29">
        <f>SUM(H18:I25)</f>
        <v>134</v>
      </c>
      <c r="I26" s="30"/>
      <c r="J26" s="35">
        <f>F26/D26</f>
        <v>0.89490196078431372</v>
      </c>
      <c r="K26" s="51"/>
      <c r="L26" s="35">
        <f>H26/D26</f>
        <v>0.10509803921568628</v>
      </c>
      <c r="M26" s="36"/>
      <c r="O26" s="27"/>
    </row>
    <row r="27" spans="1:20" ht="15.75" thickBot="1" x14ac:dyDescent="0.3">
      <c r="A27" s="52"/>
      <c r="B27" s="53"/>
      <c r="C27" s="54"/>
      <c r="D27" s="53"/>
      <c r="E27" s="54"/>
      <c r="F27" s="55"/>
      <c r="G27" s="56"/>
      <c r="H27" s="55"/>
      <c r="I27" s="56"/>
      <c r="J27" s="55"/>
      <c r="K27" s="56"/>
      <c r="L27" s="55"/>
      <c r="M27" s="57"/>
      <c r="O27" s="27"/>
    </row>
    <row r="28" spans="1:20" x14ac:dyDescent="0.25">
      <c r="B28" s="58"/>
      <c r="C28" s="58"/>
      <c r="D28" s="58"/>
      <c r="E28" s="58"/>
      <c r="O28" s="59"/>
    </row>
    <row r="29" spans="1:20" ht="15.75" thickBot="1" x14ac:dyDescent="0.3"/>
    <row r="30" spans="1:20" ht="15.75" thickBot="1" x14ac:dyDescent="0.3">
      <c r="A30" s="60" t="s">
        <v>20</v>
      </c>
      <c r="B30" s="61"/>
      <c r="C30" s="62"/>
      <c r="D30" s="62"/>
      <c r="E30" s="63">
        <f>SUM(H18:I23)</f>
        <v>134</v>
      </c>
      <c r="F30" s="64"/>
      <c r="J30" s="65" t="s">
        <v>21</v>
      </c>
      <c r="K30" s="66">
        <f>L26</f>
        <v>0.10509803921568628</v>
      </c>
      <c r="L30" s="67" t="s">
        <v>22</v>
      </c>
      <c r="M30" s="68"/>
    </row>
    <row r="31" spans="1:20" x14ac:dyDescent="0.25">
      <c r="A31" s="68"/>
      <c r="C31" s="58" t="s">
        <v>23</v>
      </c>
      <c r="D31" s="58"/>
      <c r="E31" s="69">
        <v>100</v>
      </c>
      <c r="J31" s="70" t="s">
        <v>23</v>
      </c>
      <c r="K31" s="71"/>
      <c r="L31" s="72">
        <f>E31/D26</f>
        <v>7.8431372549019607E-2</v>
      </c>
      <c r="M31" s="68"/>
    </row>
    <row r="32" spans="1:20" x14ac:dyDescent="0.25">
      <c r="A32" s="68"/>
      <c r="C32" s="58" t="s">
        <v>24</v>
      </c>
      <c r="D32" s="58"/>
      <c r="E32" s="69">
        <v>0</v>
      </c>
      <c r="J32" s="73" t="s">
        <v>24</v>
      </c>
      <c r="K32" s="74"/>
      <c r="L32" s="75">
        <f>E32/D26</f>
        <v>0</v>
      </c>
      <c r="M32" s="68"/>
    </row>
    <row r="33" spans="1:13" ht="15.75" thickBot="1" x14ac:dyDescent="0.3">
      <c r="A33" s="76"/>
      <c r="B33" s="77"/>
      <c r="C33" s="78" t="s">
        <v>25</v>
      </c>
      <c r="D33" s="78"/>
      <c r="E33" s="57">
        <f>E30-E31-E32</f>
        <v>34</v>
      </c>
      <c r="J33" s="76" t="s">
        <v>26</v>
      </c>
      <c r="K33" s="77"/>
      <c r="L33" s="79">
        <f>E33/D26</f>
        <v>2.6666666666666668E-2</v>
      </c>
      <c r="M33" s="68"/>
    </row>
    <row r="34" spans="1:13" x14ac:dyDescent="0.25">
      <c r="K34" s="80"/>
    </row>
    <row r="35" spans="1:13" ht="15.75" thickBot="1" x14ac:dyDescent="0.3"/>
    <row r="36" spans="1:13" x14ac:dyDescent="0.25">
      <c r="A36" s="81" t="s">
        <v>27</v>
      </c>
      <c r="B36" s="82"/>
      <c r="C36" s="82"/>
      <c r="D36" s="82"/>
      <c r="E36" s="82"/>
      <c r="F36" s="82"/>
      <c r="G36" s="82"/>
      <c r="H36" s="82"/>
      <c r="I36" s="82"/>
      <c r="J36" s="68"/>
    </row>
    <row r="37" spans="1:13" ht="15.75" thickBot="1" x14ac:dyDescent="0.3">
      <c r="A37" s="83" t="s">
        <v>28</v>
      </c>
      <c r="B37" s="84"/>
      <c r="C37" s="84"/>
      <c r="D37" s="84"/>
      <c r="E37" s="84"/>
      <c r="F37" s="84"/>
      <c r="G37" s="84"/>
      <c r="H37" s="84"/>
      <c r="I37" s="84"/>
      <c r="J37" s="68"/>
    </row>
  </sheetData>
  <mergeCells count="69">
    <mergeCell ref="C32:D32"/>
    <mergeCell ref="C33:D33"/>
    <mergeCell ref="B27:C27"/>
    <mergeCell ref="D27:E27"/>
    <mergeCell ref="B28:C28"/>
    <mergeCell ref="D28:E28"/>
    <mergeCell ref="C30:D30"/>
    <mergeCell ref="C31:D31"/>
    <mergeCell ref="B26:C26"/>
    <mergeCell ref="D26:E26"/>
    <mergeCell ref="F26:G26"/>
    <mergeCell ref="H26:I26"/>
    <mergeCell ref="J26:K26"/>
    <mergeCell ref="L26:M26"/>
    <mergeCell ref="B25:C25"/>
    <mergeCell ref="D25:E25"/>
    <mergeCell ref="F25:G25"/>
    <mergeCell ref="H25:I25"/>
    <mergeCell ref="J25:K25"/>
    <mergeCell ref="L25:M25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20:C20"/>
    <mergeCell ref="D20:E20"/>
    <mergeCell ref="F20:G20"/>
    <mergeCell ref="H20:I20"/>
    <mergeCell ref="J20:K20"/>
    <mergeCell ref="L20:M20"/>
    <mergeCell ref="B19:C19"/>
    <mergeCell ref="D19:E19"/>
    <mergeCell ref="F19:G19"/>
    <mergeCell ref="H19:I19"/>
    <mergeCell ref="J19:K19"/>
    <mergeCell ref="L19:M19"/>
    <mergeCell ref="B18:C18"/>
    <mergeCell ref="D18:E18"/>
    <mergeCell ref="F18:G18"/>
    <mergeCell ref="H18:I18"/>
    <mergeCell ref="J18:K18"/>
    <mergeCell ref="L18:M18"/>
    <mergeCell ref="L15:M16"/>
    <mergeCell ref="B17:C17"/>
    <mergeCell ref="D17:E17"/>
    <mergeCell ref="F17:G17"/>
    <mergeCell ref="H17:I17"/>
    <mergeCell ref="J17:K17"/>
    <mergeCell ref="L17:M17"/>
    <mergeCell ref="A15:A16"/>
    <mergeCell ref="B15:C16"/>
    <mergeCell ref="D15:E16"/>
    <mergeCell ref="F15:G16"/>
    <mergeCell ref="H15:I16"/>
    <mergeCell ref="J15:K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326CA-578C-400C-8BFA-73533F1E93F8}">
  <dimension ref="A2:T37"/>
  <sheetViews>
    <sheetView workbookViewId="0">
      <selection activeCell="D27" sqref="D27:E27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15" max="15" width="39" customWidth="1"/>
    <col min="20" max="20" width="10.140625" customWidth="1"/>
  </cols>
  <sheetData>
    <row r="2" spans="1:15" x14ac:dyDescent="0.25">
      <c r="B2" s="1"/>
      <c r="C2" s="2"/>
      <c r="D2" s="2"/>
      <c r="F2" s="2"/>
      <c r="G2" s="2"/>
      <c r="H2" s="2"/>
    </row>
    <row r="3" spans="1:15" x14ac:dyDescent="0.25">
      <c r="B3" s="3"/>
    </row>
    <row r="4" spans="1:15" ht="20.25" x14ac:dyDescent="0.3">
      <c r="D4" s="4" t="s">
        <v>0</v>
      </c>
    </row>
    <row r="5" spans="1:15" ht="15.75" x14ac:dyDescent="0.25">
      <c r="D5" s="5" t="s">
        <v>1</v>
      </c>
    </row>
    <row r="7" spans="1:15" x14ac:dyDescent="0.25">
      <c r="B7" s="6" t="s">
        <v>2</v>
      </c>
      <c r="C7" s="6"/>
      <c r="D7" s="6"/>
    </row>
    <row r="8" spans="1:15" x14ac:dyDescent="0.25">
      <c r="D8" s="7" t="s">
        <v>33</v>
      </c>
    </row>
    <row r="12" spans="1:15" x14ac:dyDescent="0.25">
      <c r="A12" t="s">
        <v>4</v>
      </c>
    </row>
    <row r="14" spans="1:15" ht="15.75" thickBot="1" x14ac:dyDescent="0.3"/>
    <row r="15" spans="1:15" x14ac:dyDescent="0.25">
      <c r="A15" s="8" t="s">
        <v>5</v>
      </c>
      <c r="B15" s="9" t="s">
        <v>6</v>
      </c>
      <c r="C15" s="10"/>
      <c r="D15" s="11" t="s">
        <v>7</v>
      </c>
      <c r="E15" s="12"/>
      <c r="F15" s="11" t="s">
        <v>8</v>
      </c>
      <c r="G15" s="12"/>
      <c r="H15" s="11" t="s">
        <v>9</v>
      </c>
      <c r="I15" s="12"/>
      <c r="J15" s="13" t="s">
        <v>10</v>
      </c>
      <c r="K15" s="12"/>
      <c r="L15" s="13" t="s">
        <v>11</v>
      </c>
      <c r="M15" s="14"/>
      <c r="O15" s="15" t="s">
        <v>12</v>
      </c>
    </row>
    <row r="16" spans="1:15" ht="15.75" thickBot="1" x14ac:dyDescent="0.3">
      <c r="A16" s="16"/>
      <c r="B16" s="17"/>
      <c r="C16" s="18"/>
      <c r="D16" s="19"/>
      <c r="E16" s="20"/>
      <c r="F16" s="19"/>
      <c r="G16" s="20"/>
      <c r="H16" s="19"/>
      <c r="I16" s="20"/>
      <c r="J16" s="19"/>
      <c r="K16" s="20"/>
      <c r="L16" s="19"/>
      <c r="M16" s="21"/>
      <c r="O16" s="22" t="s">
        <v>34</v>
      </c>
    </row>
    <row r="17" spans="1:20" x14ac:dyDescent="0.25">
      <c r="A17" s="23"/>
      <c r="B17" s="24"/>
      <c r="C17" s="25"/>
      <c r="D17" s="24"/>
      <c r="E17" s="25"/>
      <c r="F17" s="24"/>
      <c r="G17" s="25"/>
      <c r="H17" s="24"/>
      <c r="I17" s="25"/>
      <c r="J17" s="24"/>
      <c r="K17" s="25"/>
      <c r="L17" s="24"/>
      <c r="M17" s="26"/>
      <c r="O17" s="27" t="s">
        <v>31</v>
      </c>
    </row>
    <row r="18" spans="1:20" x14ac:dyDescent="0.25">
      <c r="A18" s="28" t="s">
        <v>13</v>
      </c>
      <c r="B18" s="29">
        <v>2</v>
      </c>
      <c r="C18" s="30"/>
      <c r="D18" s="29">
        <f>67*2</f>
        <v>134</v>
      </c>
      <c r="E18" s="30"/>
      <c r="F18" s="31">
        <f t="shared" ref="F18:F20" si="0">D18-H18</f>
        <v>102</v>
      </c>
      <c r="G18" s="31"/>
      <c r="H18" s="32">
        <v>32</v>
      </c>
      <c r="I18" s="33"/>
      <c r="J18" s="34">
        <f t="shared" ref="J18:J23" si="1">F18/D18</f>
        <v>0.76119402985074625</v>
      </c>
      <c r="K18" s="34"/>
      <c r="L18" s="35">
        <f t="shared" ref="L18:L23" si="2">H18/D18</f>
        <v>0.23880597014925373</v>
      </c>
      <c r="M18" s="36"/>
      <c r="O18" s="27" t="s">
        <v>35</v>
      </c>
    </row>
    <row r="19" spans="1:20" x14ac:dyDescent="0.25">
      <c r="A19" s="28" t="s">
        <v>14</v>
      </c>
      <c r="B19" s="29">
        <v>3</v>
      </c>
      <c r="C19" s="30"/>
      <c r="D19" s="29">
        <f>67*3</f>
        <v>201</v>
      </c>
      <c r="E19" s="30"/>
      <c r="F19" s="31">
        <f t="shared" si="0"/>
        <v>152</v>
      </c>
      <c r="G19" s="31"/>
      <c r="H19" s="32">
        <v>49</v>
      </c>
      <c r="I19" s="33"/>
      <c r="J19" s="34">
        <f t="shared" si="1"/>
        <v>0.75621890547263682</v>
      </c>
      <c r="K19" s="34"/>
      <c r="L19" s="35">
        <f t="shared" si="2"/>
        <v>0.24378109452736318</v>
      </c>
      <c r="M19" s="36"/>
      <c r="O19" s="27"/>
    </row>
    <row r="20" spans="1:20" x14ac:dyDescent="0.25">
      <c r="A20" s="28" t="s">
        <v>15</v>
      </c>
      <c r="B20" s="29">
        <v>6</v>
      </c>
      <c r="C20" s="30"/>
      <c r="D20" s="29">
        <f>67*6</f>
        <v>402</v>
      </c>
      <c r="E20" s="30"/>
      <c r="F20" s="31">
        <f t="shared" si="0"/>
        <v>294</v>
      </c>
      <c r="G20" s="31"/>
      <c r="H20" s="32">
        <v>108</v>
      </c>
      <c r="I20" s="33"/>
      <c r="J20" s="34">
        <f t="shared" si="1"/>
        <v>0.73134328358208955</v>
      </c>
      <c r="K20" s="34"/>
      <c r="L20" s="35">
        <f t="shared" si="2"/>
        <v>0.26865671641791045</v>
      </c>
      <c r="M20" s="36"/>
      <c r="O20" s="27"/>
      <c r="P20" s="37"/>
      <c r="Q20" s="37"/>
      <c r="R20" s="37"/>
      <c r="S20" s="37"/>
      <c r="T20" s="37"/>
    </row>
    <row r="21" spans="1:20" x14ac:dyDescent="0.25">
      <c r="A21" s="28" t="s">
        <v>16</v>
      </c>
      <c r="B21" s="29">
        <v>3</v>
      </c>
      <c r="C21" s="30"/>
      <c r="D21" s="29">
        <f>67*3</f>
        <v>201</v>
      </c>
      <c r="E21" s="30"/>
      <c r="F21" s="31">
        <f>D21-H21</f>
        <v>143</v>
      </c>
      <c r="G21" s="31"/>
      <c r="H21" s="32">
        <v>58</v>
      </c>
      <c r="I21" s="33"/>
      <c r="J21" s="34">
        <f t="shared" si="1"/>
        <v>0.71144278606965172</v>
      </c>
      <c r="K21" s="34"/>
      <c r="L21" s="35">
        <f t="shared" si="2"/>
        <v>0.28855721393034828</v>
      </c>
      <c r="M21" s="36"/>
      <c r="O21" s="38"/>
    </row>
    <row r="22" spans="1:20" x14ac:dyDescent="0.25">
      <c r="A22" s="28" t="s">
        <v>17</v>
      </c>
      <c r="B22" s="29">
        <v>2</v>
      </c>
      <c r="C22" s="30"/>
      <c r="D22" s="29">
        <f>67*2</f>
        <v>134</v>
      </c>
      <c r="E22" s="30"/>
      <c r="F22" s="31">
        <f t="shared" ref="F22:F23" si="3">D22-H22</f>
        <v>91</v>
      </c>
      <c r="G22" s="31"/>
      <c r="H22" s="32">
        <v>43</v>
      </c>
      <c r="I22" s="33"/>
      <c r="J22" s="34">
        <f t="shared" si="1"/>
        <v>0.67910447761194026</v>
      </c>
      <c r="K22" s="34"/>
      <c r="L22" s="35">
        <f t="shared" si="2"/>
        <v>0.32089552238805968</v>
      </c>
      <c r="M22" s="36"/>
      <c r="O22" s="27"/>
    </row>
    <row r="23" spans="1:20" x14ac:dyDescent="0.25">
      <c r="A23" s="28" t="s">
        <v>18</v>
      </c>
      <c r="B23" s="29">
        <v>1</v>
      </c>
      <c r="C23" s="30"/>
      <c r="D23" s="29">
        <f>67*1</f>
        <v>67</v>
      </c>
      <c r="E23" s="30"/>
      <c r="F23" s="31">
        <f t="shared" si="3"/>
        <v>52</v>
      </c>
      <c r="G23" s="31"/>
      <c r="H23" s="32">
        <v>15</v>
      </c>
      <c r="I23" s="33"/>
      <c r="J23" s="34">
        <f t="shared" si="1"/>
        <v>0.77611940298507465</v>
      </c>
      <c r="K23" s="34"/>
      <c r="L23" s="35">
        <f t="shared" si="2"/>
        <v>0.22388059701492538</v>
      </c>
      <c r="M23" s="36"/>
      <c r="O23" s="27"/>
    </row>
    <row r="24" spans="1:20" ht="15.75" thickBot="1" x14ac:dyDescent="0.3">
      <c r="A24" s="39"/>
      <c r="B24" s="40"/>
      <c r="C24" s="40"/>
      <c r="D24" s="41"/>
      <c r="E24" s="42"/>
      <c r="F24" s="40"/>
      <c r="G24" s="40"/>
      <c r="H24" s="41"/>
      <c r="I24" s="42"/>
      <c r="J24" s="43"/>
      <c r="K24" s="43"/>
      <c r="L24" s="44"/>
      <c r="M24" s="45"/>
      <c r="O24" s="27"/>
    </row>
    <row r="25" spans="1:20" x14ac:dyDescent="0.25">
      <c r="A25" s="23"/>
      <c r="B25" s="24"/>
      <c r="C25" s="25"/>
      <c r="D25" s="24"/>
      <c r="E25" s="25"/>
      <c r="F25" s="24"/>
      <c r="G25" s="25"/>
      <c r="H25" s="46"/>
      <c r="I25" s="47"/>
      <c r="J25" s="48"/>
      <c r="K25" s="49"/>
      <c r="L25" s="48"/>
      <c r="M25" s="50"/>
      <c r="O25" s="27"/>
    </row>
    <row r="26" spans="1:20" x14ac:dyDescent="0.25">
      <c r="A26" s="28" t="s">
        <v>19</v>
      </c>
      <c r="B26" s="29">
        <f>SUM(B18:C25)</f>
        <v>17</v>
      </c>
      <c r="C26" s="30"/>
      <c r="D26" s="29">
        <f>SUM(D18:E25)</f>
        <v>1139</v>
      </c>
      <c r="E26" s="30"/>
      <c r="F26" s="29">
        <f>SUM(F18:G25)</f>
        <v>834</v>
      </c>
      <c r="G26" s="30"/>
      <c r="H26" s="29">
        <f>SUM(H18:I25)</f>
        <v>305</v>
      </c>
      <c r="I26" s="30"/>
      <c r="J26" s="35">
        <f>F26/D26</f>
        <v>0.73222124670763833</v>
      </c>
      <c r="K26" s="51"/>
      <c r="L26" s="35">
        <f>H26/D26</f>
        <v>0.26777875329236173</v>
      </c>
      <c r="M26" s="36"/>
      <c r="O26" s="27"/>
    </row>
    <row r="27" spans="1:20" ht="15.75" thickBot="1" x14ac:dyDescent="0.3">
      <c r="A27" s="52"/>
      <c r="B27" s="53"/>
      <c r="C27" s="54"/>
      <c r="D27" s="53"/>
      <c r="E27" s="54"/>
      <c r="F27" s="55"/>
      <c r="G27" s="56"/>
      <c r="H27" s="55"/>
      <c r="I27" s="56"/>
      <c r="J27" s="55"/>
      <c r="K27" s="56"/>
      <c r="L27" s="55"/>
      <c r="M27" s="57"/>
      <c r="O27" s="27"/>
    </row>
    <row r="28" spans="1:20" x14ac:dyDescent="0.25">
      <c r="B28" s="58"/>
      <c r="C28" s="58"/>
      <c r="D28" s="58"/>
      <c r="E28" s="58"/>
      <c r="O28" s="59"/>
    </row>
    <row r="29" spans="1:20" ht="15.75" thickBot="1" x14ac:dyDescent="0.3"/>
    <row r="30" spans="1:20" ht="15.75" thickBot="1" x14ac:dyDescent="0.3">
      <c r="A30" s="60" t="s">
        <v>20</v>
      </c>
      <c r="B30" s="61"/>
      <c r="C30" s="62"/>
      <c r="D30" s="62"/>
      <c r="E30" s="63">
        <f>SUM(H18:I23)</f>
        <v>305</v>
      </c>
      <c r="F30" s="64"/>
      <c r="J30" s="65" t="s">
        <v>21</v>
      </c>
      <c r="K30" s="66">
        <f>L26</f>
        <v>0.26777875329236173</v>
      </c>
      <c r="L30" s="67" t="s">
        <v>22</v>
      </c>
      <c r="M30" s="68"/>
    </row>
    <row r="31" spans="1:20" x14ac:dyDescent="0.25">
      <c r="A31" s="68"/>
      <c r="C31" s="58" t="s">
        <v>23</v>
      </c>
      <c r="D31" s="58"/>
      <c r="E31" s="69">
        <v>269</v>
      </c>
      <c r="J31" s="70" t="s">
        <v>23</v>
      </c>
      <c r="K31" s="71"/>
      <c r="L31" s="72">
        <f>E31/D26</f>
        <v>0.23617208077260754</v>
      </c>
      <c r="M31" s="68"/>
    </row>
    <row r="32" spans="1:20" x14ac:dyDescent="0.25">
      <c r="A32" s="68"/>
      <c r="C32" s="58" t="s">
        <v>24</v>
      </c>
      <c r="D32" s="58"/>
      <c r="E32" s="69">
        <v>5</v>
      </c>
      <c r="J32" s="73" t="s">
        <v>24</v>
      </c>
      <c r="K32" s="74"/>
      <c r="L32" s="75">
        <f>E32/D26</f>
        <v>4.3898156277436349E-3</v>
      </c>
      <c r="M32" s="68"/>
    </row>
    <row r="33" spans="1:13" ht="15.75" thickBot="1" x14ac:dyDescent="0.3">
      <c r="A33" s="76"/>
      <c r="B33" s="77"/>
      <c r="C33" s="78" t="s">
        <v>25</v>
      </c>
      <c r="D33" s="78"/>
      <c r="E33" s="57">
        <f>E30-E31-E32</f>
        <v>31</v>
      </c>
      <c r="J33" s="76" t="s">
        <v>26</v>
      </c>
      <c r="K33" s="77"/>
      <c r="L33" s="79">
        <f>E33/D26</f>
        <v>2.7216856892010536E-2</v>
      </c>
      <c r="M33" s="68"/>
    </row>
    <row r="34" spans="1:13" x14ac:dyDescent="0.25">
      <c r="K34" s="80"/>
    </row>
    <row r="35" spans="1:13" ht="15.75" thickBot="1" x14ac:dyDescent="0.3"/>
    <row r="36" spans="1:13" x14ac:dyDescent="0.25">
      <c r="A36" s="81" t="s">
        <v>27</v>
      </c>
      <c r="B36" s="82"/>
      <c r="C36" s="82"/>
      <c r="D36" s="82"/>
      <c r="E36" s="82"/>
      <c r="F36" s="82"/>
      <c r="G36" s="82"/>
      <c r="H36" s="82"/>
      <c r="I36" s="82"/>
      <c r="J36" s="68"/>
    </row>
    <row r="37" spans="1:13" ht="15.75" thickBot="1" x14ac:dyDescent="0.3">
      <c r="A37" s="83" t="s">
        <v>28</v>
      </c>
      <c r="B37" s="84"/>
      <c r="C37" s="84"/>
      <c r="D37" s="84"/>
      <c r="E37" s="84"/>
      <c r="F37" s="84"/>
      <c r="G37" s="84"/>
      <c r="H37" s="84"/>
      <c r="I37" s="84"/>
      <c r="J37" s="68"/>
    </row>
  </sheetData>
  <mergeCells count="69">
    <mergeCell ref="C32:D32"/>
    <mergeCell ref="C33:D33"/>
    <mergeCell ref="B27:C27"/>
    <mergeCell ref="D27:E27"/>
    <mergeCell ref="B28:C28"/>
    <mergeCell ref="D28:E28"/>
    <mergeCell ref="C30:D30"/>
    <mergeCell ref="C31:D31"/>
    <mergeCell ref="B26:C26"/>
    <mergeCell ref="D26:E26"/>
    <mergeCell ref="F26:G26"/>
    <mergeCell ref="H26:I26"/>
    <mergeCell ref="J26:K26"/>
    <mergeCell ref="L26:M26"/>
    <mergeCell ref="B25:C25"/>
    <mergeCell ref="D25:E25"/>
    <mergeCell ref="F25:G25"/>
    <mergeCell ref="H25:I25"/>
    <mergeCell ref="J25:K25"/>
    <mergeCell ref="L25:M25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20:C20"/>
    <mergeCell ref="D20:E20"/>
    <mergeCell ref="F20:G20"/>
    <mergeCell ref="H20:I20"/>
    <mergeCell ref="J20:K20"/>
    <mergeCell ref="L20:M20"/>
    <mergeCell ref="B19:C19"/>
    <mergeCell ref="D19:E19"/>
    <mergeCell ref="F19:G19"/>
    <mergeCell ref="H19:I19"/>
    <mergeCell ref="J19:K19"/>
    <mergeCell ref="L19:M19"/>
    <mergeCell ref="B18:C18"/>
    <mergeCell ref="D18:E18"/>
    <mergeCell ref="F18:G18"/>
    <mergeCell ref="H18:I18"/>
    <mergeCell ref="J18:K18"/>
    <mergeCell ref="L18:M18"/>
    <mergeCell ref="L15:M16"/>
    <mergeCell ref="B17:C17"/>
    <mergeCell ref="D17:E17"/>
    <mergeCell ref="F17:G17"/>
    <mergeCell ref="H17:I17"/>
    <mergeCell ref="J17:K17"/>
    <mergeCell ref="L17:M17"/>
    <mergeCell ref="A15:A16"/>
    <mergeCell ref="B15:C16"/>
    <mergeCell ref="D15:E16"/>
    <mergeCell ref="F15:G16"/>
    <mergeCell ref="H15:I16"/>
    <mergeCell ref="J15:K1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D56AB-961F-4659-A16B-992F0CDF4CFD}">
  <dimension ref="A2:T37"/>
  <sheetViews>
    <sheetView tabSelected="1" workbookViewId="0">
      <selection activeCell="D25" sqref="D25:E25"/>
    </sheetView>
  </sheetViews>
  <sheetFormatPr defaultRowHeight="15" x14ac:dyDescent="0.25"/>
  <cols>
    <col min="1" max="1" width="43.85546875" customWidth="1"/>
    <col min="2" max="2" width="17.140625" customWidth="1"/>
    <col min="3" max="3" width="3.7109375" customWidth="1"/>
    <col min="4" max="4" width="13.5703125" customWidth="1"/>
    <col min="5" max="5" width="7.5703125" customWidth="1"/>
    <col min="6" max="6" width="17.42578125" customWidth="1"/>
    <col min="7" max="7" width="4.28515625" customWidth="1"/>
    <col min="8" max="8" width="15.42578125" customWidth="1"/>
    <col min="9" max="9" width="8.28515625" customWidth="1"/>
    <col min="10" max="10" width="16.7109375" customWidth="1"/>
    <col min="12" max="12" width="12.140625" customWidth="1"/>
    <col min="15" max="15" width="39" customWidth="1"/>
    <col min="20" max="20" width="10.140625" customWidth="1"/>
  </cols>
  <sheetData>
    <row r="2" spans="1:15" x14ac:dyDescent="0.25">
      <c r="B2" s="1"/>
      <c r="C2" s="2"/>
      <c r="D2" s="2"/>
      <c r="F2" s="2"/>
      <c r="G2" s="2"/>
      <c r="H2" s="2"/>
    </row>
    <row r="3" spans="1:15" x14ac:dyDescent="0.25">
      <c r="B3" s="3"/>
    </row>
    <row r="4" spans="1:15" ht="20.25" x14ac:dyDescent="0.3">
      <c r="D4" s="4" t="s">
        <v>0</v>
      </c>
    </row>
    <row r="5" spans="1:15" ht="15.75" x14ac:dyDescent="0.25">
      <c r="D5" s="5" t="s">
        <v>1</v>
      </c>
    </row>
    <row r="7" spans="1:15" x14ac:dyDescent="0.25">
      <c r="B7" s="6" t="s">
        <v>2</v>
      </c>
      <c r="C7" s="6"/>
      <c r="D7" s="6"/>
    </row>
    <row r="8" spans="1:15" x14ac:dyDescent="0.25">
      <c r="D8" s="7" t="s">
        <v>36</v>
      </c>
    </row>
    <row r="12" spans="1:15" x14ac:dyDescent="0.25">
      <c r="A12" t="s">
        <v>4</v>
      </c>
    </row>
    <row r="14" spans="1:15" ht="15.75" thickBot="1" x14ac:dyDescent="0.3"/>
    <row r="15" spans="1:15" x14ac:dyDescent="0.25">
      <c r="A15" s="8" t="s">
        <v>5</v>
      </c>
      <c r="B15" s="9" t="s">
        <v>6</v>
      </c>
      <c r="C15" s="10"/>
      <c r="D15" s="11" t="s">
        <v>7</v>
      </c>
      <c r="E15" s="12"/>
      <c r="F15" s="11" t="s">
        <v>8</v>
      </c>
      <c r="G15" s="12"/>
      <c r="H15" s="11" t="s">
        <v>9</v>
      </c>
      <c r="I15" s="12"/>
      <c r="J15" s="13" t="s">
        <v>10</v>
      </c>
      <c r="K15" s="12"/>
      <c r="L15" s="13" t="s">
        <v>11</v>
      </c>
      <c r="M15" s="14"/>
      <c r="O15" s="15" t="s">
        <v>12</v>
      </c>
    </row>
    <row r="16" spans="1:15" ht="15.75" thickBot="1" x14ac:dyDescent="0.3">
      <c r="A16" s="16"/>
      <c r="B16" s="17"/>
      <c r="C16" s="18"/>
      <c r="D16" s="19"/>
      <c r="E16" s="20"/>
      <c r="F16" s="19"/>
      <c r="G16" s="20"/>
      <c r="H16" s="19"/>
      <c r="I16" s="20"/>
      <c r="J16" s="19"/>
      <c r="K16" s="20"/>
      <c r="L16" s="19"/>
      <c r="M16" s="21"/>
      <c r="O16" s="22" t="s">
        <v>37</v>
      </c>
    </row>
    <row r="17" spans="1:20" x14ac:dyDescent="0.25">
      <c r="A17" s="23"/>
      <c r="B17" s="24"/>
      <c r="C17" s="25"/>
      <c r="D17" s="24"/>
      <c r="E17" s="25"/>
      <c r="F17" s="24"/>
      <c r="G17" s="25"/>
      <c r="H17" s="24"/>
      <c r="I17" s="25"/>
      <c r="J17" s="24"/>
      <c r="K17" s="25"/>
      <c r="L17" s="24"/>
      <c r="M17" s="26"/>
      <c r="O17" s="27" t="s">
        <v>38</v>
      </c>
    </row>
    <row r="18" spans="1:20" x14ac:dyDescent="0.25">
      <c r="A18" s="28" t="s">
        <v>13</v>
      </c>
      <c r="B18" s="29">
        <v>2</v>
      </c>
      <c r="C18" s="30"/>
      <c r="D18" s="29">
        <f>70*2</f>
        <v>140</v>
      </c>
      <c r="E18" s="30"/>
      <c r="F18" s="31">
        <f t="shared" ref="F18:F20" si="0">D18-H18</f>
        <v>126</v>
      </c>
      <c r="G18" s="31"/>
      <c r="H18" s="32">
        <v>14</v>
      </c>
      <c r="I18" s="33"/>
      <c r="J18" s="34">
        <f t="shared" ref="J18:J23" si="1">F18/D18</f>
        <v>0.9</v>
      </c>
      <c r="K18" s="34"/>
      <c r="L18" s="35">
        <f t="shared" ref="L18:L23" si="2">H18/D18</f>
        <v>0.1</v>
      </c>
      <c r="M18" s="36"/>
      <c r="O18" s="27" t="s">
        <v>39</v>
      </c>
    </row>
    <row r="19" spans="1:20" x14ac:dyDescent="0.25">
      <c r="A19" s="28" t="s">
        <v>14</v>
      </c>
      <c r="B19" s="29">
        <v>3</v>
      </c>
      <c r="C19" s="30"/>
      <c r="D19" s="29">
        <f>70*3</f>
        <v>210</v>
      </c>
      <c r="E19" s="30"/>
      <c r="F19" s="31">
        <f t="shared" si="0"/>
        <v>206</v>
      </c>
      <c r="G19" s="31"/>
      <c r="H19" s="32">
        <v>4</v>
      </c>
      <c r="I19" s="33"/>
      <c r="J19" s="34">
        <f t="shared" si="1"/>
        <v>0.98095238095238091</v>
      </c>
      <c r="K19" s="34"/>
      <c r="L19" s="35">
        <f t="shared" si="2"/>
        <v>1.9047619047619049E-2</v>
      </c>
      <c r="M19" s="36"/>
      <c r="O19" s="27"/>
    </row>
    <row r="20" spans="1:20" x14ac:dyDescent="0.25">
      <c r="A20" s="28" t="s">
        <v>15</v>
      </c>
      <c r="B20" s="29">
        <v>5</v>
      </c>
      <c r="C20" s="30"/>
      <c r="D20" s="29">
        <f>70*5</f>
        <v>350</v>
      </c>
      <c r="E20" s="30"/>
      <c r="F20" s="31">
        <f t="shared" si="0"/>
        <v>305</v>
      </c>
      <c r="G20" s="31"/>
      <c r="H20" s="32">
        <v>45</v>
      </c>
      <c r="I20" s="33"/>
      <c r="J20" s="34">
        <f t="shared" si="1"/>
        <v>0.87142857142857144</v>
      </c>
      <c r="K20" s="34"/>
      <c r="L20" s="35">
        <f t="shared" si="2"/>
        <v>0.12857142857142856</v>
      </c>
      <c r="M20" s="36"/>
      <c r="O20" s="27"/>
      <c r="P20" s="37"/>
      <c r="Q20" s="37"/>
      <c r="R20" s="37"/>
      <c r="S20" s="37"/>
      <c r="T20" s="37"/>
    </row>
    <row r="21" spans="1:20" x14ac:dyDescent="0.25">
      <c r="A21" s="28" t="s">
        <v>16</v>
      </c>
      <c r="B21" s="29">
        <v>3</v>
      </c>
      <c r="C21" s="30"/>
      <c r="D21" s="29">
        <f>70*3</f>
        <v>210</v>
      </c>
      <c r="E21" s="30"/>
      <c r="F21" s="31">
        <f>D21-H21</f>
        <v>178</v>
      </c>
      <c r="G21" s="31"/>
      <c r="H21" s="32">
        <v>32</v>
      </c>
      <c r="I21" s="33"/>
      <c r="J21" s="34">
        <f t="shared" si="1"/>
        <v>0.84761904761904761</v>
      </c>
      <c r="K21" s="34"/>
      <c r="L21" s="35">
        <f t="shared" si="2"/>
        <v>0.15238095238095239</v>
      </c>
      <c r="M21" s="36"/>
      <c r="O21" s="38"/>
    </row>
    <row r="22" spans="1:20" x14ac:dyDescent="0.25">
      <c r="A22" s="28" t="s">
        <v>17</v>
      </c>
      <c r="B22" s="29">
        <v>2</v>
      </c>
      <c r="C22" s="30"/>
      <c r="D22" s="29">
        <f>70*2</f>
        <v>140</v>
      </c>
      <c r="E22" s="30"/>
      <c r="F22" s="31">
        <f t="shared" ref="F22:F23" si="3">D22-H22</f>
        <v>119</v>
      </c>
      <c r="G22" s="31"/>
      <c r="H22" s="32">
        <v>21</v>
      </c>
      <c r="I22" s="33"/>
      <c r="J22" s="34">
        <f t="shared" si="1"/>
        <v>0.85</v>
      </c>
      <c r="K22" s="34"/>
      <c r="L22" s="35">
        <f t="shared" si="2"/>
        <v>0.15</v>
      </c>
      <c r="M22" s="36"/>
      <c r="O22" s="27"/>
    </row>
    <row r="23" spans="1:20" x14ac:dyDescent="0.25">
      <c r="A23" s="28" t="s">
        <v>18</v>
      </c>
      <c r="B23" s="29">
        <v>1</v>
      </c>
      <c r="C23" s="30"/>
      <c r="D23" s="29">
        <f>70*1</f>
        <v>70</v>
      </c>
      <c r="E23" s="30"/>
      <c r="F23" s="31">
        <f t="shared" si="3"/>
        <v>62</v>
      </c>
      <c r="G23" s="31"/>
      <c r="H23" s="32">
        <v>8</v>
      </c>
      <c r="I23" s="33"/>
      <c r="J23" s="34">
        <f t="shared" si="1"/>
        <v>0.88571428571428568</v>
      </c>
      <c r="K23" s="34"/>
      <c r="L23" s="35">
        <f t="shared" si="2"/>
        <v>0.11428571428571428</v>
      </c>
      <c r="M23" s="36"/>
      <c r="O23" s="27"/>
    </row>
    <row r="24" spans="1:20" ht="15.75" thickBot="1" x14ac:dyDescent="0.3">
      <c r="A24" s="39"/>
      <c r="B24" s="40"/>
      <c r="C24" s="40"/>
      <c r="D24" s="41"/>
      <c r="E24" s="42"/>
      <c r="F24" s="40"/>
      <c r="G24" s="40"/>
      <c r="H24" s="41"/>
      <c r="I24" s="42"/>
      <c r="J24" s="43"/>
      <c r="K24" s="43"/>
      <c r="L24" s="44"/>
      <c r="M24" s="45"/>
      <c r="O24" s="27"/>
    </row>
    <row r="25" spans="1:20" x14ac:dyDescent="0.25">
      <c r="A25" s="23"/>
      <c r="B25" s="24"/>
      <c r="C25" s="25"/>
      <c r="D25" s="24"/>
      <c r="E25" s="25"/>
      <c r="F25" s="24"/>
      <c r="G25" s="25"/>
      <c r="H25" s="46"/>
      <c r="I25" s="47"/>
      <c r="J25" s="48"/>
      <c r="K25" s="49"/>
      <c r="L25" s="48"/>
      <c r="M25" s="50"/>
      <c r="O25" s="27"/>
    </row>
    <row r="26" spans="1:20" x14ac:dyDescent="0.25">
      <c r="A26" s="28" t="s">
        <v>19</v>
      </c>
      <c r="B26" s="29">
        <f>SUM(B18:C25)</f>
        <v>16</v>
      </c>
      <c r="C26" s="30"/>
      <c r="D26" s="29">
        <f>SUM(D18:E25)</f>
        <v>1120</v>
      </c>
      <c r="E26" s="30"/>
      <c r="F26" s="29">
        <f>SUM(F18:G25)</f>
        <v>996</v>
      </c>
      <c r="G26" s="30"/>
      <c r="H26" s="29">
        <f>SUM(H18:I25)</f>
        <v>124</v>
      </c>
      <c r="I26" s="30"/>
      <c r="J26" s="35">
        <f>F26/D26</f>
        <v>0.88928571428571423</v>
      </c>
      <c r="K26" s="51"/>
      <c r="L26" s="35">
        <f>H26/D26</f>
        <v>0.11071428571428571</v>
      </c>
      <c r="M26" s="36"/>
      <c r="O26" s="27"/>
    </row>
    <row r="27" spans="1:20" ht="15.75" thickBot="1" x14ac:dyDescent="0.3">
      <c r="A27" s="52"/>
      <c r="B27" s="53"/>
      <c r="C27" s="54"/>
      <c r="D27" s="53"/>
      <c r="E27" s="54"/>
      <c r="F27" s="55"/>
      <c r="G27" s="56"/>
      <c r="H27" s="55"/>
      <c r="I27" s="56"/>
      <c r="J27" s="55"/>
      <c r="K27" s="56"/>
      <c r="L27" s="55"/>
      <c r="M27" s="57"/>
      <c r="O27" s="27"/>
    </row>
    <row r="28" spans="1:20" x14ac:dyDescent="0.25">
      <c r="B28" s="58"/>
      <c r="C28" s="58"/>
      <c r="D28" s="58"/>
      <c r="E28" s="58"/>
      <c r="O28" s="59"/>
    </row>
    <row r="29" spans="1:20" ht="15.75" thickBot="1" x14ac:dyDescent="0.3"/>
    <row r="30" spans="1:20" ht="15.75" thickBot="1" x14ac:dyDescent="0.3">
      <c r="A30" s="60" t="s">
        <v>20</v>
      </c>
      <c r="B30" s="61"/>
      <c r="C30" s="62"/>
      <c r="D30" s="62"/>
      <c r="E30" s="63">
        <f>SUM(H18:I23)</f>
        <v>124</v>
      </c>
      <c r="F30" s="64"/>
      <c r="J30" s="65" t="s">
        <v>21</v>
      </c>
      <c r="K30" s="66">
        <f>L26</f>
        <v>0.11071428571428571</v>
      </c>
      <c r="L30" s="67" t="s">
        <v>22</v>
      </c>
      <c r="M30" s="68"/>
    </row>
    <row r="31" spans="1:20" x14ac:dyDescent="0.25">
      <c r="A31" s="68"/>
      <c r="C31" s="58" t="s">
        <v>23</v>
      </c>
      <c r="D31" s="58"/>
      <c r="E31" s="69">
        <v>82</v>
      </c>
      <c r="J31" s="70" t="s">
        <v>23</v>
      </c>
      <c r="K31" s="71"/>
      <c r="L31" s="72">
        <f>E31/D26</f>
        <v>7.3214285714285718E-2</v>
      </c>
      <c r="M31" s="68"/>
    </row>
    <row r="32" spans="1:20" x14ac:dyDescent="0.25">
      <c r="A32" s="68"/>
      <c r="C32" s="58" t="s">
        <v>24</v>
      </c>
      <c r="D32" s="58"/>
      <c r="E32" s="69">
        <v>25</v>
      </c>
      <c r="J32" s="73" t="s">
        <v>24</v>
      </c>
      <c r="K32" s="74"/>
      <c r="L32" s="75">
        <f>E32/D26</f>
        <v>2.2321428571428572E-2</v>
      </c>
      <c r="M32" s="68"/>
    </row>
    <row r="33" spans="1:13" ht="15.75" thickBot="1" x14ac:dyDescent="0.3">
      <c r="A33" s="76"/>
      <c r="B33" s="77"/>
      <c r="C33" s="78" t="s">
        <v>25</v>
      </c>
      <c r="D33" s="78"/>
      <c r="E33" s="57">
        <f>E30-E31-E32</f>
        <v>17</v>
      </c>
      <c r="J33" s="76" t="s">
        <v>26</v>
      </c>
      <c r="K33" s="77"/>
      <c r="L33" s="79">
        <f>E33/D26</f>
        <v>1.5178571428571428E-2</v>
      </c>
      <c r="M33" s="68"/>
    </row>
    <row r="34" spans="1:13" x14ac:dyDescent="0.25">
      <c r="K34" s="80"/>
    </row>
    <row r="35" spans="1:13" ht="15.75" thickBot="1" x14ac:dyDescent="0.3"/>
    <row r="36" spans="1:13" x14ac:dyDescent="0.25">
      <c r="A36" s="81" t="s">
        <v>27</v>
      </c>
      <c r="B36" s="82"/>
      <c r="C36" s="82"/>
      <c r="D36" s="82"/>
      <c r="E36" s="82"/>
      <c r="F36" s="82"/>
      <c r="G36" s="82"/>
      <c r="H36" s="82"/>
      <c r="I36" s="82"/>
      <c r="J36" s="68"/>
    </row>
    <row r="37" spans="1:13" ht="15.75" thickBot="1" x14ac:dyDescent="0.3">
      <c r="A37" s="83" t="s">
        <v>28</v>
      </c>
      <c r="B37" s="84"/>
      <c r="C37" s="84"/>
      <c r="D37" s="84"/>
      <c r="E37" s="84"/>
      <c r="F37" s="84"/>
      <c r="G37" s="84"/>
      <c r="H37" s="84"/>
      <c r="I37" s="84"/>
      <c r="J37" s="68"/>
    </row>
  </sheetData>
  <mergeCells count="69">
    <mergeCell ref="C32:D32"/>
    <mergeCell ref="C33:D33"/>
    <mergeCell ref="B27:C27"/>
    <mergeCell ref="D27:E27"/>
    <mergeCell ref="B28:C28"/>
    <mergeCell ref="D28:E28"/>
    <mergeCell ref="C30:D30"/>
    <mergeCell ref="C31:D31"/>
    <mergeCell ref="B26:C26"/>
    <mergeCell ref="D26:E26"/>
    <mergeCell ref="F26:G26"/>
    <mergeCell ref="H26:I26"/>
    <mergeCell ref="J26:K26"/>
    <mergeCell ref="L26:M26"/>
    <mergeCell ref="B25:C25"/>
    <mergeCell ref="D25:E25"/>
    <mergeCell ref="F25:G25"/>
    <mergeCell ref="H25:I25"/>
    <mergeCell ref="J25:K25"/>
    <mergeCell ref="L25:M25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20:C20"/>
    <mergeCell ref="D20:E20"/>
    <mergeCell ref="F20:G20"/>
    <mergeCell ref="H20:I20"/>
    <mergeCell ref="J20:K20"/>
    <mergeCell ref="L20:M20"/>
    <mergeCell ref="B19:C19"/>
    <mergeCell ref="D19:E19"/>
    <mergeCell ref="F19:G19"/>
    <mergeCell ref="H19:I19"/>
    <mergeCell ref="J19:K19"/>
    <mergeCell ref="L19:M19"/>
    <mergeCell ref="B18:C18"/>
    <mergeCell ref="D18:E18"/>
    <mergeCell ref="F18:G18"/>
    <mergeCell ref="H18:I18"/>
    <mergeCell ref="J18:K18"/>
    <mergeCell ref="L18:M18"/>
    <mergeCell ref="L15:M16"/>
    <mergeCell ref="B17:C17"/>
    <mergeCell ref="D17:E17"/>
    <mergeCell ref="F17:G17"/>
    <mergeCell ref="H17:I17"/>
    <mergeCell ref="J17:K17"/>
    <mergeCell ref="L17:M17"/>
    <mergeCell ref="A15:A16"/>
    <mergeCell ref="B15:C16"/>
    <mergeCell ref="D15:E16"/>
    <mergeCell ref="F15:G16"/>
    <mergeCell ref="H15:I16"/>
    <mergeCell ref="J15:K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primo trimestre 2025</vt:lpstr>
      <vt:lpstr>secondo trimestre 2025</vt:lpstr>
      <vt:lpstr>terzo trimestre 2025</vt:lpstr>
      <vt:lpstr>quarto trimestre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Turci</dc:creator>
  <cp:lastModifiedBy>Ivan Turci</cp:lastModifiedBy>
  <dcterms:created xsi:type="dcterms:W3CDTF">2026-01-05T11:00:47Z</dcterms:created>
  <dcterms:modified xsi:type="dcterms:W3CDTF">2026-01-05T11:05:46Z</dcterms:modified>
</cp:coreProperties>
</file>