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8735" windowHeight="11700" firstSheet="2" activeTab="11"/>
  </bookViews>
  <sheets>
    <sheet name="GENNAIO 2019" sheetId="1" r:id="rId1"/>
    <sheet name="FEBBRAIO 2019" sheetId="2" r:id="rId2"/>
    <sheet name="MARZO 2019" sheetId="3" r:id="rId3"/>
    <sheet name="APRILE 2019" sheetId="4" r:id="rId4"/>
    <sheet name="MAGGIO 2019" sheetId="5" r:id="rId5"/>
    <sheet name="GIUGNO 2019" sheetId="6" r:id="rId6"/>
    <sheet name="LUGLIO 2019" sheetId="7" r:id="rId7"/>
    <sheet name="AGOSTO 2019" sheetId="8" r:id="rId8"/>
    <sheet name="SETTEMBRE 2019" sheetId="9" r:id="rId9"/>
    <sheet name="OTTOBRE 2019" sheetId="10" r:id="rId10"/>
    <sheet name="NOVEMBRE 2019" sheetId="11" r:id="rId11"/>
    <sheet name="DICEMBRE 2019" sheetId="12" r:id="rId12"/>
  </sheets>
  <calcPr calcId="125725"/>
</workbook>
</file>

<file path=xl/calcChain.xml><?xml version="1.0" encoding="utf-8"?>
<calcChain xmlns="http://schemas.openxmlformats.org/spreadsheetml/2006/main">
  <c r="D18" i="12"/>
  <c r="L18" s="1"/>
  <c r="D17"/>
  <c r="L17" s="1"/>
  <c r="D16"/>
  <c r="L16" s="1"/>
  <c r="D15"/>
  <c r="L15" s="1"/>
  <c r="D14"/>
  <c r="L14" s="1"/>
  <c r="D13"/>
  <c r="L13" s="1"/>
  <c r="D12"/>
  <c r="H21"/>
  <c r="E25" s="1"/>
  <c r="E28" s="1"/>
  <c r="B21"/>
  <c r="F12"/>
  <c r="F15" i="11"/>
  <c r="F16"/>
  <c r="F17"/>
  <c r="F18"/>
  <c r="D18"/>
  <c r="L18" s="1"/>
  <c r="D17"/>
  <c r="L17" s="1"/>
  <c r="D16"/>
  <c r="L16" s="1"/>
  <c r="D15"/>
  <c r="L15" s="1"/>
  <c r="D14"/>
  <c r="L14" s="1"/>
  <c r="D13"/>
  <c r="L13" s="1"/>
  <c r="D12"/>
  <c r="H21"/>
  <c r="E25" s="1"/>
  <c r="E28" s="1"/>
  <c r="B21"/>
  <c r="D18" i="10"/>
  <c r="L18" s="1"/>
  <c r="D17"/>
  <c r="L17" s="1"/>
  <c r="D16"/>
  <c r="L16" s="1"/>
  <c r="D15"/>
  <c r="L15" s="1"/>
  <c r="D14"/>
  <c r="L14" s="1"/>
  <c r="D13"/>
  <c r="L13" s="1"/>
  <c r="D12"/>
  <c r="H21"/>
  <c r="E25" s="1"/>
  <c r="E28" s="1"/>
  <c r="B21"/>
  <c r="D21"/>
  <c r="D18" i="9"/>
  <c r="L18" s="1"/>
  <c r="D17"/>
  <c r="L17" s="1"/>
  <c r="D16"/>
  <c r="D15"/>
  <c r="F15" s="1"/>
  <c r="J15" s="1"/>
  <c r="D14"/>
  <c r="F14" s="1"/>
  <c r="J14" s="1"/>
  <c r="D13"/>
  <c r="D12"/>
  <c r="L12" s="1"/>
  <c r="H21"/>
  <c r="E25" s="1"/>
  <c r="E28" s="1"/>
  <c r="B21"/>
  <c r="F18"/>
  <c r="J18" s="1"/>
  <c r="F17"/>
  <c r="J17" s="1"/>
  <c r="L16"/>
  <c r="F16"/>
  <c r="J16" s="1"/>
  <c r="L15"/>
  <c r="L14"/>
  <c r="L13"/>
  <c r="F13"/>
  <c r="J13" s="1"/>
  <c r="F12"/>
  <c r="F15" i="7"/>
  <c r="F14" i="8"/>
  <c r="D17"/>
  <c r="D18"/>
  <c r="L18" s="1"/>
  <c r="L17"/>
  <c r="D16"/>
  <c r="L16" s="1"/>
  <c r="D15"/>
  <c r="L15" s="1"/>
  <c r="D14"/>
  <c r="J14" s="1"/>
  <c r="D13"/>
  <c r="F13" s="1"/>
  <c r="J13" s="1"/>
  <c r="D12"/>
  <c r="F12" s="1"/>
  <c r="J12" s="1"/>
  <c r="H21"/>
  <c r="E25" s="1"/>
  <c r="E28" s="1"/>
  <c r="B21"/>
  <c r="L14"/>
  <c r="L13"/>
  <c r="L12"/>
  <c r="D19" i="7"/>
  <c r="F19" s="1"/>
  <c r="J19" s="1"/>
  <c r="D18"/>
  <c r="F18" s="1"/>
  <c r="J18" s="1"/>
  <c r="D17"/>
  <c r="F17" s="1"/>
  <c r="J17" s="1"/>
  <c r="D16"/>
  <c r="F16" s="1"/>
  <c r="J16" s="1"/>
  <c r="D15"/>
  <c r="D14"/>
  <c r="F14" s="1"/>
  <c r="J14" s="1"/>
  <c r="D13"/>
  <c r="D12"/>
  <c r="F12" s="1"/>
  <c r="H22"/>
  <c r="E26" s="1"/>
  <c r="E29" s="1"/>
  <c r="B22"/>
  <c r="L19"/>
  <c r="L18"/>
  <c r="L17"/>
  <c r="L16"/>
  <c r="L15"/>
  <c r="L14"/>
  <c r="L13"/>
  <c r="F13"/>
  <c r="J13" s="1"/>
  <c r="L12"/>
  <c r="D22"/>
  <c r="H22" i="6"/>
  <c r="E26" s="1"/>
  <c r="E29" s="1"/>
  <c r="B22"/>
  <c r="L19"/>
  <c r="F19"/>
  <c r="J19" s="1"/>
  <c r="D19"/>
  <c r="L18"/>
  <c r="F18"/>
  <c r="J18" s="1"/>
  <c r="D18"/>
  <c r="L17"/>
  <c r="F17"/>
  <c r="J17" s="1"/>
  <c r="D17"/>
  <c r="F16"/>
  <c r="J16" s="1"/>
  <c r="D16"/>
  <c r="L16" s="1"/>
  <c r="L15"/>
  <c r="F15"/>
  <c r="J15" s="1"/>
  <c r="D15"/>
  <c r="L14"/>
  <c r="F14"/>
  <c r="J14" s="1"/>
  <c r="D14"/>
  <c r="L13"/>
  <c r="F13"/>
  <c r="J13" s="1"/>
  <c r="D13"/>
  <c r="L12"/>
  <c r="F12"/>
  <c r="F22" s="1"/>
  <c r="J22" s="1"/>
  <c r="D12"/>
  <c r="D22" s="1"/>
  <c r="H22" i="5"/>
  <c r="E26" s="1"/>
  <c r="E29" s="1"/>
  <c r="L29" s="1"/>
  <c r="D22"/>
  <c r="L27" s="1"/>
  <c r="B22"/>
  <c r="L19"/>
  <c r="F19"/>
  <c r="J19" s="1"/>
  <c r="D19"/>
  <c r="L18"/>
  <c r="F18"/>
  <c r="J18" s="1"/>
  <c r="D18"/>
  <c r="L17"/>
  <c r="F17"/>
  <c r="J17" s="1"/>
  <c r="D17"/>
  <c r="L16"/>
  <c r="F16"/>
  <c r="J16" s="1"/>
  <c r="D16"/>
  <c r="L15"/>
  <c r="F15"/>
  <c r="J15" s="1"/>
  <c r="D15"/>
  <c r="L14"/>
  <c r="F14"/>
  <c r="J14" s="1"/>
  <c r="D14"/>
  <c r="L13"/>
  <c r="F13"/>
  <c r="J13" s="1"/>
  <c r="D13"/>
  <c r="L12"/>
  <c r="F12"/>
  <c r="D12"/>
  <c r="H22" i="4"/>
  <c r="E26" s="1"/>
  <c r="E29" s="1"/>
  <c r="B22"/>
  <c r="L19"/>
  <c r="F19"/>
  <c r="J19" s="1"/>
  <c r="D19"/>
  <c r="L18"/>
  <c r="F18"/>
  <c r="J18" s="1"/>
  <c r="D18"/>
  <c r="L17"/>
  <c r="F17"/>
  <c r="J17" s="1"/>
  <c r="D17"/>
  <c r="L16"/>
  <c r="F16"/>
  <c r="J16" s="1"/>
  <c r="D16"/>
  <c r="L15"/>
  <c r="F15"/>
  <c r="J15" s="1"/>
  <c r="D15"/>
  <c r="L14"/>
  <c r="F14"/>
  <c r="J14" s="1"/>
  <c r="D14"/>
  <c r="L13"/>
  <c r="F13"/>
  <c r="J13" s="1"/>
  <c r="D13"/>
  <c r="L12"/>
  <c r="F12"/>
  <c r="D12"/>
  <c r="D22" s="1"/>
  <c r="E27" i="2"/>
  <c r="E30" s="1"/>
  <c r="D20" i="3"/>
  <c r="L20" s="1"/>
  <c r="D19"/>
  <c r="L19" s="1"/>
  <c r="D18"/>
  <c r="L18" s="1"/>
  <c r="D17"/>
  <c r="D16"/>
  <c r="L16" s="1"/>
  <c r="D15"/>
  <c r="L15" s="1"/>
  <c r="D14"/>
  <c r="L14" s="1"/>
  <c r="D13"/>
  <c r="L13" s="1"/>
  <c r="H23"/>
  <c r="E27" s="1"/>
  <c r="E30" s="1"/>
  <c r="B23"/>
  <c r="F20"/>
  <c r="J20" s="1"/>
  <c r="F19"/>
  <c r="J19" s="1"/>
  <c r="F18"/>
  <c r="J18" s="1"/>
  <c r="L17"/>
  <c r="F17"/>
  <c r="J17" s="1"/>
  <c r="F16"/>
  <c r="J16" s="1"/>
  <c r="F15"/>
  <c r="J15" s="1"/>
  <c r="F14"/>
  <c r="J14" s="1"/>
  <c r="F13"/>
  <c r="D23"/>
  <c r="D20" i="2"/>
  <c r="D19"/>
  <c r="D18"/>
  <c r="D17"/>
  <c r="D16"/>
  <c r="D15"/>
  <c r="D14"/>
  <c r="L14" s="1"/>
  <c r="D13"/>
  <c r="D20" i="1"/>
  <c r="L20" s="1"/>
  <c r="D19"/>
  <c r="D18"/>
  <c r="L18" s="1"/>
  <c r="D17"/>
  <c r="L17" s="1"/>
  <c r="D16"/>
  <c r="L16" s="1"/>
  <c r="D15"/>
  <c r="L15" s="1"/>
  <c r="D14"/>
  <c r="D13"/>
  <c r="L20" i="2"/>
  <c r="L18"/>
  <c r="L16"/>
  <c r="L15"/>
  <c r="H23"/>
  <c r="B23"/>
  <c r="L19"/>
  <c r="L17"/>
  <c r="H23" i="1"/>
  <c r="B23"/>
  <c r="F20"/>
  <c r="J20" s="1"/>
  <c r="L19"/>
  <c r="F19"/>
  <c r="J19" s="1"/>
  <c r="F18"/>
  <c r="J18" s="1"/>
  <c r="F17"/>
  <c r="J17" s="1"/>
  <c r="F16"/>
  <c r="J16" s="1"/>
  <c r="F15"/>
  <c r="J15" s="1"/>
  <c r="L14"/>
  <c r="F14"/>
  <c r="J14" s="1"/>
  <c r="L13"/>
  <c r="F13"/>
  <c r="D21" i="12" l="1"/>
  <c r="L28" s="1"/>
  <c r="L12"/>
  <c r="F13"/>
  <c r="J13" s="1"/>
  <c r="F14"/>
  <c r="J14" s="1"/>
  <c r="F15"/>
  <c r="J15" s="1"/>
  <c r="F16"/>
  <c r="J16" s="1"/>
  <c r="F17"/>
  <c r="J17" s="1"/>
  <c r="F18"/>
  <c r="J18" s="1"/>
  <c r="J12"/>
  <c r="D21" i="11"/>
  <c r="L26" s="1"/>
  <c r="F12"/>
  <c r="L12"/>
  <c r="F13"/>
  <c r="J13" s="1"/>
  <c r="F14"/>
  <c r="J14" s="1"/>
  <c r="J15"/>
  <c r="J16"/>
  <c r="J17"/>
  <c r="J18"/>
  <c r="L28" i="10"/>
  <c r="L27"/>
  <c r="L26"/>
  <c r="L21"/>
  <c r="L25" s="1"/>
  <c r="F12"/>
  <c r="L12"/>
  <c r="F13"/>
  <c r="J13" s="1"/>
  <c r="F14"/>
  <c r="J14" s="1"/>
  <c r="F15"/>
  <c r="J15" s="1"/>
  <c r="F16"/>
  <c r="J16" s="1"/>
  <c r="F17"/>
  <c r="J17" s="1"/>
  <c r="F18"/>
  <c r="J18" s="1"/>
  <c r="D21" i="9"/>
  <c r="L26" s="1"/>
  <c r="F21"/>
  <c r="L28"/>
  <c r="L27"/>
  <c r="J12"/>
  <c r="D21" i="8"/>
  <c r="L26" s="1"/>
  <c r="F15"/>
  <c r="J15" s="1"/>
  <c r="F16"/>
  <c r="J16" s="1"/>
  <c r="F17"/>
  <c r="J17" s="1"/>
  <c r="F18"/>
  <c r="J18" s="1"/>
  <c r="J15" i="7"/>
  <c r="F22"/>
  <c r="J22" s="1"/>
  <c r="L29"/>
  <c r="L27"/>
  <c r="L28"/>
  <c r="L22"/>
  <c r="L26" s="1"/>
  <c r="J12"/>
  <c r="L29" i="6"/>
  <c r="L27"/>
  <c r="L28"/>
  <c r="L22"/>
  <c r="L26" s="1"/>
  <c r="J12"/>
  <c r="E27" i="1"/>
  <c r="E30" s="1"/>
  <c r="F22" i="5"/>
  <c r="J22" s="1"/>
  <c r="L22"/>
  <c r="L26" s="1"/>
  <c r="L28"/>
  <c r="J12"/>
  <c r="F22" i="4"/>
  <c r="J22" s="1"/>
  <c r="L29"/>
  <c r="L27"/>
  <c r="L28"/>
  <c r="L22"/>
  <c r="L26" s="1"/>
  <c r="J12"/>
  <c r="F23" i="3"/>
  <c r="J23" s="1"/>
  <c r="L28"/>
  <c r="L29"/>
  <c r="L30"/>
  <c r="L23"/>
  <c r="L27" s="1"/>
  <c r="J13"/>
  <c r="D23" i="1"/>
  <c r="L28" s="1"/>
  <c r="D23" i="2"/>
  <c r="L28" s="1"/>
  <c r="F13"/>
  <c r="L13"/>
  <c r="F14"/>
  <c r="J14" s="1"/>
  <c r="F15"/>
  <c r="J15" s="1"/>
  <c r="F16"/>
  <c r="J16" s="1"/>
  <c r="F17"/>
  <c r="J17" s="1"/>
  <c r="F18"/>
  <c r="J18" s="1"/>
  <c r="F19"/>
  <c r="J19" s="1"/>
  <c r="F20"/>
  <c r="J20" s="1"/>
  <c r="F23" i="1"/>
  <c r="L23"/>
  <c r="L27" s="1"/>
  <c r="L29"/>
  <c r="J13"/>
  <c r="L26" i="12" l="1"/>
  <c r="L21"/>
  <c r="L25" s="1"/>
  <c r="L27"/>
  <c r="F21"/>
  <c r="J21" s="1"/>
  <c r="L21" i="11"/>
  <c r="L25" s="1"/>
  <c r="L27"/>
  <c r="L28"/>
  <c r="F21"/>
  <c r="J21" s="1"/>
  <c r="J12"/>
  <c r="F21" i="10"/>
  <c r="J21" s="1"/>
  <c r="J12"/>
  <c r="L21" i="9"/>
  <c r="L25" s="1"/>
  <c r="J21"/>
  <c r="L21" i="8"/>
  <c r="L25" s="1"/>
  <c r="L27"/>
  <c r="L28"/>
  <c r="F21"/>
  <c r="J21" s="1"/>
  <c r="J23" i="1"/>
  <c r="L30"/>
  <c r="L23" i="2"/>
  <c r="L27" s="1"/>
  <c r="L29"/>
  <c r="L30"/>
  <c r="F23"/>
  <c r="J23" s="1"/>
  <c r="J13"/>
</calcChain>
</file>

<file path=xl/sharedStrings.xml><?xml version="1.0" encoding="utf-8"?>
<sst xmlns="http://schemas.openxmlformats.org/spreadsheetml/2006/main" count="391" uniqueCount="41">
  <si>
    <t xml:space="preserve">MONITORAGGIO ASSENZA/PRESENZA DEL PERSONALE DIPENDENTE </t>
  </si>
  <si>
    <t>Notizie pubblicate ai sensi dell'art. 21 c. 1 L. 69 del 18/06/09 e della Circolare 5/09 del 12/10/09</t>
  </si>
  <si>
    <t>SETTORE</t>
  </si>
  <si>
    <t>N. DIPENDENTI</t>
  </si>
  <si>
    <t>GIORNATE</t>
  </si>
  <si>
    <t>GIORNI PRESENZA</t>
  </si>
  <si>
    <t>GIORNI ASSENZA</t>
  </si>
  <si>
    <t>% PRESENZE</t>
  </si>
  <si>
    <t>% ASSENZE</t>
  </si>
  <si>
    <t>LAVORATIVE</t>
  </si>
  <si>
    <t>TOTALI</t>
  </si>
  <si>
    <t xml:space="preserve">TOTALI </t>
  </si>
  <si>
    <t>SEGRETARIO COMUNALE</t>
  </si>
  <si>
    <t>SEGRETERIA</t>
  </si>
  <si>
    <t>RAGIONERIA</t>
  </si>
  <si>
    <t>TRIBUTI</t>
  </si>
  <si>
    <t>UFFICIO TECNICO</t>
  </si>
  <si>
    <t>ANAGRAFE</t>
  </si>
  <si>
    <t>POLIZIA LOCALE</t>
  </si>
  <si>
    <t>CULTURA</t>
  </si>
  <si>
    <t>COMPOSIZIONE DEI GIORNI TOTALI DI ASSENZA:</t>
  </si>
  <si>
    <t>Tasso % assenza</t>
  </si>
  <si>
    <t>di cui:</t>
  </si>
  <si>
    <t>Ferie</t>
  </si>
  <si>
    <t>Malattia</t>
  </si>
  <si>
    <t>Altri Giustificativi</t>
  </si>
  <si>
    <t>Altri giustificativi</t>
  </si>
  <si>
    <t>* Nel computo delle assenze sono stati calcolati i giorni di mancata presenza lavorativa verificatasi a titolo di malattia, ferie, aspettativa, maternità, asten-</t>
  </si>
  <si>
    <t xml:space="preserve">  sione facoltativa, congedo parentale, malattia figli, sciopero, permessi retribuiti vari (legge 104, matrimonio, lutto, protezione civile, permessi sindacali)</t>
  </si>
  <si>
    <t>MESE DI FEBBRAIO 2019</t>
  </si>
  <si>
    <t>MESE DI GENNAIO 2019</t>
  </si>
  <si>
    <t>MESE DI MARZO 2019</t>
  </si>
  <si>
    <t>MESE DI APRILE 2019</t>
  </si>
  <si>
    <t>MESE DI MAGGIO 2019</t>
  </si>
  <si>
    <t>MESE DI GIUGNO 2019</t>
  </si>
  <si>
    <t>MESE DI LUGLIO 2019</t>
  </si>
  <si>
    <t>MESE DI AGOSTO 2019</t>
  </si>
  <si>
    <t>MESE DI SETTEMBRE 2019</t>
  </si>
  <si>
    <t>MESE DI OTTOBRE 2019</t>
  </si>
  <si>
    <t>MESE DI NOVEMBRE 2019</t>
  </si>
  <si>
    <t>MESE DI DICEMBRE 2019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</si>
</sst>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5" fillId="0" borderId="10" xfId="0" applyFont="1" applyBorder="1"/>
    <xf numFmtId="0" fontId="5" fillId="0" borderId="5" xfId="0" applyFont="1" applyBorder="1"/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0" fontId="0" fillId="0" borderId="14" xfId="0" applyNumberFormat="1" applyFill="1" applyBorder="1" applyAlignment="1">
      <alignment horizontal="center"/>
    </xf>
    <xf numFmtId="10" fontId="0" fillId="0" borderId="6" xfId="0" applyNumberFormat="1" applyFill="1" applyBorder="1" applyAlignment="1">
      <alignment horizontal="center"/>
    </xf>
    <xf numFmtId="10" fontId="0" fillId="0" borderId="8" xfId="0" applyNumberFormat="1" applyFill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3" fillId="0" borderId="4" xfId="0" applyFont="1" applyBorder="1"/>
    <xf numFmtId="0" fontId="3" fillId="0" borderId="0" xfId="0" applyFont="1"/>
    <xf numFmtId="10" fontId="3" fillId="0" borderId="9" xfId="0" applyNumberFormat="1" applyFont="1" applyBorder="1"/>
    <xf numFmtId="0" fontId="5" fillId="0" borderId="4" xfId="0" applyFont="1" applyBorder="1"/>
    <xf numFmtId="0" fontId="0" fillId="0" borderId="16" xfId="0" applyBorder="1"/>
    <xf numFmtId="0" fontId="0" fillId="0" borderId="0" xfId="0" applyBorder="1"/>
    <xf numFmtId="0" fontId="0" fillId="0" borderId="13" xfId="0" applyBorder="1"/>
    <xf numFmtId="10" fontId="0" fillId="0" borderId="0" xfId="0" applyNumberFormat="1" applyBorder="1"/>
    <xf numFmtId="0" fontId="0" fillId="0" borderId="17" xfId="0" applyBorder="1"/>
    <xf numFmtId="0" fontId="0" fillId="0" borderId="14" xfId="0" applyBorder="1"/>
    <xf numFmtId="10" fontId="0" fillId="0" borderId="14" xfId="0" applyNumberForma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0" fontId="0" fillId="0" borderId="11" xfId="0" applyNumberFormat="1" applyFill="1" applyBorder="1" applyAlignment="1">
      <alignment horizontal="center"/>
    </xf>
    <xf numFmtId="10" fontId="0" fillId="0" borderId="12" xfId="0" applyNumberFormat="1" applyFill="1" applyBorder="1" applyAlignment="1">
      <alignment horizontal="center"/>
    </xf>
    <xf numFmtId="10" fontId="0" fillId="0" borderId="13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10" fontId="0" fillId="0" borderId="2" xfId="0" applyNumberFormat="1" applyFill="1" applyBorder="1" applyAlignment="1">
      <alignment horizontal="center"/>
    </xf>
    <xf numFmtId="10" fontId="0" fillId="0" borderId="3" xfId="0" applyNumberFormat="1" applyFill="1" applyBorder="1" applyAlignment="1">
      <alignment horizontal="center"/>
    </xf>
    <xf numFmtId="10" fontId="0" fillId="0" borderId="4" xfId="0" applyNumberForma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10" fontId="5" fillId="0" borderId="0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3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34"/>
  <sheetViews>
    <sheetView workbookViewId="0">
      <selection activeCell="H17" sqref="H17:I17"/>
    </sheetView>
  </sheetViews>
  <sheetFormatPr defaultRowHeight="15"/>
  <cols>
    <col min="1" max="1" width="23.42578125" customWidth="1"/>
    <col min="13" max="13" width="13.85546875" customWidth="1"/>
  </cols>
  <sheetData>
    <row r="2" spans="1:13">
      <c r="B2" s="1" t="s">
        <v>0</v>
      </c>
      <c r="C2" s="1"/>
      <c r="D2" s="1"/>
    </row>
    <row r="3" spans="1:13">
      <c r="D3" s="2" t="s">
        <v>30</v>
      </c>
    </row>
    <row r="7" spans="1:13">
      <c r="A7" t="s">
        <v>1</v>
      </c>
    </row>
    <row r="9" spans="1:13" ht="15.75" thickBot="1"/>
    <row r="10" spans="1:13">
      <c r="A10" s="3" t="s">
        <v>2</v>
      </c>
      <c r="B10" s="112" t="s">
        <v>3</v>
      </c>
      <c r="C10" s="113"/>
      <c r="D10" s="110" t="s">
        <v>4</v>
      </c>
      <c r="E10" s="114"/>
      <c r="F10" s="110" t="s">
        <v>5</v>
      </c>
      <c r="G10" s="114"/>
      <c r="H10" s="110" t="s">
        <v>6</v>
      </c>
      <c r="I10" s="114"/>
      <c r="J10" s="110" t="s">
        <v>7</v>
      </c>
      <c r="K10" s="114"/>
      <c r="L10" s="110" t="s">
        <v>8</v>
      </c>
      <c r="M10" s="111"/>
    </row>
    <row r="11" spans="1:13" ht="15.75" thickBot="1">
      <c r="A11" s="4"/>
      <c r="B11" s="5"/>
      <c r="C11" s="6"/>
      <c r="D11" s="108" t="s">
        <v>9</v>
      </c>
      <c r="E11" s="109"/>
      <c r="F11" s="108" t="s">
        <v>10</v>
      </c>
      <c r="G11" s="109"/>
      <c r="H11" s="108" t="s">
        <v>11</v>
      </c>
      <c r="I11" s="109"/>
      <c r="J11" s="7"/>
      <c r="K11" s="8"/>
      <c r="L11" s="7"/>
      <c r="M11" s="9"/>
    </row>
    <row r="12" spans="1:13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>
      <c r="A13" s="15" t="s">
        <v>12</v>
      </c>
      <c r="B13" s="99">
        <v>1</v>
      </c>
      <c r="C13" s="100"/>
      <c r="D13" s="99">
        <f t="shared" ref="D13:D18" si="0">B13*26</f>
        <v>26</v>
      </c>
      <c r="E13" s="100"/>
      <c r="F13" s="101">
        <f t="shared" ref="F13:F20" si="1">D13-H13</f>
        <v>26</v>
      </c>
      <c r="G13" s="101"/>
      <c r="H13" s="102">
        <v>0</v>
      </c>
      <c r="I13" s="103"/>
      <c r="J13" s="105">
        <f t="shared" ref="J13:J20" si="2">F13/D13</f>
        <v>1</v>
      </c>
      <c r="K13" s="105"/>
      <c r="L13" s="106">
        <f t="shared" ref="L13:L20" si="3">H13/D13</f>
        <v>0</v>
      </c>
      <c r="M13" s="107"/>
    </row>
    <row r="14" spans="1:13">
      <c r="A14" s="15" t="s">
        <v>13</v>
      </c>
      <c r="B14" s="87">
        <v>4</v>
      </c>
      <c r="C14" s="88"/>
      <c r="D14" s="87">
        <f t="shared" si="0"/>
        <v>104</v>
      </c>
      <c r="E14" s="88"/>
      <c r="F14" s="101">
        <f t="shared" si="1"/>
        <v>94</v>
      </c>
      <c r="G14" s="101"/>
      <c r="H14" s="102">
        <v>10</v>
      </c>
      <c r="I14" s="103"/>
      <c r="J14" s="104">
        <f t="shared" si="2"/>
        <v>0.90384615384615385</v>
      </c>
      <c r="K14" s="104"/>
      <c r="L14" s="89">
        <f t="shared" si="3"/>
        <v>9.6153846153846159E-2</v>
      </c>
      <c r="M14" s="91"/>
    </row>
    <row r="15" spans="1:13">
      <c r="A15" s="15" t="s">
        <v>14</v>
      </c>
      <c r="B15" s="87">
        <v>1</v>
      </c>
      <c r="C15" s="88"/>
      <c r="D15" s="87">
        <f t="shared" si="0"/>
        <v>26</v>
      </c>
      <c r="E15" s="88"/>
      <c r="F15" s="101">
        <f t="shared" si="1"/>
        <v>23</v>
      </c>
      <c r="G15" s="101"/>
      <c r="H15" s="102">
        <v>3</v>
      </c>
      <c r="I15" s="103"/>
      <c r="J15" s="104">
        <f t="shared" si="2"/>
        <v>0.88461538461538458</v>
      </c>
      <c r="K15" s="104"/>
      <c r="L15" s="89">
        <f t="shared" si="3"/>
        <v>0.11538461538461539</v>
      </c>
      <c r="M15" s="91"/>
    </row>
    <row r="16" spans="1:13">
      <c r="A16" s="15" t="s">
        <v>15</v>
      </c>
      <c r="B16" s="87">
        <v>1</v>
      </c>
      <c r="C16" s="88"/>
      <c r="D16" s="87">
        <f t="shared" si="0"/>
        <v>26</v>
      </c>
      <c r="E16" s="88"/>
      <c r="F16" s="101">
        <f t="shared" si="1"/>
        <v>25</v>
      </c>
      <c r="G16" s="101"/>
      <c r="H16" s="102">
        <v>1</v>
      </c>
      <c r="I16" s="103"/>
      <c r="J16" s="104">
        <f t="shared" si="2"/>
        <v>0.96153846153846156</v>
      </c>
      <c r="K16" s="104"/>
      <c r="L16" s="89">
        <f t="shared" si="3"/>
        <v>3.8461538461538464E-2</v>
      </c>
      <c r="M16" s="91"/>
    </row>
    <row r="17" spans="1:13">
      <c r="A17" s="15" t="s">
        <v>16</v>
      </c>
      <c r="B17" s="87">
        <v>7</v>
      </c>
      <c r="C17" s="88"/>
      <c r="D17" s="87">
        <f t="shared" si="0"/>
        <v>182</v>
      </c>
      <c r="E17" s="88"/>
      <c r="F17" s="101">
        <f t="shared" si="1"/>
        <v>137</v>
      </c>
      <c r="G17" s="101"/>
      <c r="H17" s="102">
        <v>45</v>
      </c>
      <c r="I17" s="103"/>
      <c r="J17" s="104">
        <f t="shared" si="2"/>
        <v>0.75274725274725274</v>
      </c>
      <c r="K17" s="104"/>
      <c r="L17" s="89">
        <f t="shared" si="3"/>
        <v>0.24725274725274726</v>
      </c>
      <c r="M17" s="91"/>
    </row>
    <row r="18" spans="1:13">
      <c r="A18" s="15" t="s">
        <v>17</v>
      </c>
      <c r="B18" s="87">
        <v>2</v>
      </c>
      <c r="C18" s="88"/>
      <c r="D18" s="87">
        <f t="shared" si="0"/>
        <v>52</v>
      </c>
      <c r="E18" s="88"/>
      <c r="F18" s="101">
        <f>D18-H18</f>
        <v>46</v>
      </c>
      <c r="G18" s="101"/>
      <c r="H18" s="102">
        <v>6</v>
      </c>
      <c r="I18" s="103"/>
      <c r="J18" s="104">
        <f t="shared" si="2"/>
        <v>0.88461538461538458</v>
      </c>
      <c r="K18" s="104"/>
      <c r="L18" s="89">
        <f t="shared" si="3"/>
        <v>0.11538461538461539</v>
      </c>
      <c r="M18" s="91"/>
    </row>
    <row r="19" spans="1:13">
      <c r="A19" s="15" t="s">
        <v>18</v>
      </c>
      <c r="B19" s="87">
        <v>1</v>
      </c>
      <c r="C19" s="88"/>
      <c r="D19" s="99">
        <f>B19*26+3</f>
        <v>29</v>
      </c>
      <c r="E19" s="100"/>
      <c r="F19" s="101">
        <f t="shared" si="1"/>
        <v>25</v>
      </c>
      <c r="G19" s="101"/>
      <c r="H19" s="102">
        <v>4</v>
      </c>
      <c r="I19" s="103"/>
      <c r="J19" s="104">
        <f t="shared" si="2"/>
        <v>0.86206896551724133</v>
      </c>
      <c r="K19" s="104"/>
      <c r="L19" s="89">
        <f t="shared" si="3"/>
        <v>0.13793103448275862</v>
      </c>
      <c r="M19" s="91"/>
    </row>
    <row r="20" spans="1:13">
      <c r="A20" s="16" t="s">
        <v>19</v>
      </c>
      <c r="B20" s="87">
        <v>2</v>
      </c>
      <c r="C20" s="88"/>
      <c r="D20" s="87">
        <f>B20*26</f>
        <v>52</v>
      </c>
      <c r="E20" s="88"/>
      <c r="F20" s="101">
        <f t="shared" si="1"/>
        <v>43</v>
      </c>
      <c r="G20" s="101"/>
      <c r="H20" s="102">
        <v>9</v>
      </c>
      <c r="I20" s="103"/>
      <c r="J20" s="104">
        <f t="shared" si="2"/>
        <v>0.82692307692307687</v>
      </c>
      <c r="K20" s="104"/>
      <c r="L20" s="89">
        <f t="shared" si="3"/>
        <v>0.17307692307692307</v>
      </c>
      <c r="M20" s="91"/>
    </row>
    <row r="21" spans="1:13" ht="15.75" thickBot="1">
      <c r="A21" s="17"/>
      <c r="B21" s="18"/>
      <c r="C21" s="18"/>
      <c r="D21" s="19"/>
      <c r="E21" s="20"/>
      <c r="F21" s="18"/>
      <c r="G21" s="18"/>
      <c r="H21" s="21"/>
      <c r="I21" s="22"/>
      <c r="J21" s="23"/>
      <c r="K21" s="23"/>
      <c r="L21" s="24"/>
      <c r="M21" s="25"/>
    </row>
    <row r="22" spans="1:13">
      <c r="A22" s="10"/>
      <c r="B22" s="92"/>
      <c r="C22" s="93"/>
      <c r="D22" s="92"/>
      <c r="E22" s="93"/>
      <c r="F22" s="92"/>
      <c r="G22" s="93"/>
      <c r="H22" s="94"/>
      <c r="I22" s="95"/>
      <c r="J22" s="96"/>
      <c r="K22" s="97"/>
      <c r="L22" s="96"/>
      <c r="M22" s="98"/>
    </row>
    <row r="23" spans="1:13">
      <c r="A23" s="15" t="s">
        <v>10</v>
      </c>
      <c r="B23" s="87">
        <f>SUM(B13:C22)</f>
        <v>19</v>
      </c>
      <c r="C23" s="88"/>
      <c r="D23" s="87">
        <f>SUM(D13:E22)</f>
        <v>497</v>
      </c>
      <c r="E23" s="88"/>
      <c r="F23" s="87">
        <f>SUM(F13:G22)</f>
        <v>419</v>
      </c>
      <c r="G23" s="88"/>
      <c r="H23" s="87">
        <f>SUM(H13:I22)</f>
        <v>78</v>
      </c>
      <c r="I23" s="88"/>
      <c r="J23" s="89">
        <f>F23/D23</f>
        <v>0.84305835010060359</v>
      </c>
      <c r="K23" s="90"/>
      <c r="L23" s="89">
        <f>H23/D23</f>
        <v>0.15694164989939638</v>
      </c>
      <c r="M23" s="91"/>
    </row>
    <row r="24" spans="1:13" ht="15.75" thickBot="1">
      <c r="A24" s="26"/>
      <c r="B24" s="84"/>
      <c r="C24" s="85"/>
      <c r="D24" s="84"/>
      <c r="E24" s="85"/>
      <c r="F24" s="29"/>
      <c r="G24" s="30"/>
      <c r="H24" s="29"/>
      <c r="I24" s="30"/>
      <c r="J24" s="29"/>
      <c r="K24" s="30"/>
      <c r="L24" s="29"/>
      <c r="M24" s="31"/>
    </row>
    <row r="25" spans="1:13">
      <c r="B25" s="86"/>
      <c r="C25" s="86"/>
      <c r="D25" s="86"/>
      <c r="E25" s="86"/>
    </row>
    <row r="26" spans="1:13" ht="15.75" thickBot="1"/>
    <row r="27" spans="1:13">
      <c r="A27" s="32" t="s">
        <v>20</v>
      </c>
      <c r="B27" s="11"/>
      <c r="C27" s="11"/>
      <c r="D27" s="11"/>
      <c r="E27" s="33">
        <f>H23</f>
        <v>78</v>
      </c>
      <c r="F27" s="34"/>
      <c r="H27" s="32" t="s">
        <v>21</v>
      </c>
      <c r="I27" s="11"/>
      <c r="J27" s="11"/>
      <c r="K27" s="11"/>
      <c r="L27" s="35">
        <f>L23</f>
        <v>0.15694164989939638</v>
      </c>
      <c r="M27" s="36" t="s">
        <v>22</v>
      </c>
    </row>
    <row r="28" spans="1:13">
      <c r="A28" s="37"/>
      <c r="B28" s="38"/>
      <c r="C28" s="38" t="s">
        <v>23</v>
      </c>
      <c r="D28" s="38"/>
      <c r="E28" s="39">
        <v>45</v>
      </c>
      <c r="H28" s="37"/>
      <c r="I28" s="38"/>
      <c r="J28" s="38" t="s">
        <v>23</v>
      </c>
      <c r="K28" s="38"/>
      <c r="L28" s="40">
        <f>E28/D23</f>
        <v>9.0543259557344061E-2</v>
      </c>
      <c r="M28" s="39"/>
    </row>
    <row r="29" spans="1:13">
      <c r="A29" s="37"/>
      <c r="B29" s="38"/>
      <c r="C29" s="38" t="s">
        <v>24</v>
      </c>
      <c r="D29" s="38"/>
      <c r="E29" s="39">
        <v>0</v>
      </c>
      <c r="H29" s="37"/>
      <c r="I29" s="38"/>
      <c r="J29" s="38" t="s">
        <v>24</v>
      </c>
      <c r="K29" s="38"/>
      <c r="L29" s="40">
        <f>E29/D23</f>
        <v>0</v>
      </c>
      <c r="M29" s="39"/>
    </row>
    <row r="30" spans="1:13" ht="15.75" thickBot="1">
      <c r="A30" s="41"/>
      <c r="B30" s="42"/>
      <c r="C30" s="42" t="s">
        <v>25</v>
      </c>
      <c r="D30" s="42"/>
      <c r="E30" s="31">
        <f>E27-(E28+E29)</f>
        <v>33</v>
      </c>
      <c r="H30" s="41"/>
      <c r="I30" s="42"/>
      <c r="J30" s="42" t="s">
        <v>26</v>
      </c>
      <c r="K30" s="42"/>
      <c r="L30" s="43">
        <f>E30/D23</f>
        <v>6.6398390342052319E-2</v>
      </c>
      <c r="M30" s="31"/>
    </row>
    <row r="31" spans="1:13">
      <c r="A31" s="38"/>
      <c r="B31" s="38"/>
      <c r="C31" s="38"/>
      <c r="D31" s="38"/>
      <c r="E31" s="38"/>
      <c r="G31" s="38"/>
      <c r="H31" s="38"/>
      <c r="I31" s="38"/>
      <c r="J31" s="38"/>
      <c r="K31" s="40"/>
      <c r="L31" s="38"/>
    </row>
    <row r="32" spans="1:13" ht="15.75" thickBot="1">
      <c r="G32" s="38"/>
      <c r="H32" s="38"/>
      <c r="I32" s="38"/>
      <c r="J32" s="38"/>
      <c r="K32" s="38"/>
    </row>
    <row r="33" spans="1:13">
      <c r="A33" s="32" t="s">
        <v>27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4"/>
    </row>
    <row r="34" spans="1:13" ht="15.75" thickBot="1">
      <c r="A34" s="41" t="s">
        <v>28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31"/>
    </row>
  </sheetData>
  <mergeCells count="73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4:M14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4:C24"/>
    <mergeCell ref="D24:E24"/>
    <mergeCell ref="B25:C25"/>
    <mergeCell ref="D25:E25"/>
    <mergeCell ref="B23:C23"/>
    <mergeCell ref="D23:E2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4"/>
  <sheetViews>
    <sheetView workbookViewId="0">
      <selection activeCell="G30" sqref="G30"/>
    </sheetView>
  </sheetViews>
  <sheetFormatPr defaultRowHeight="15"/>
  <cols>
    <col min="1" max="1" width="23" customWidth="1"/>
    <col min="13" max="13" width="15" customWidth="1"/>
  </cols>
  <sheetData>
    <row r="2" spans="1:13">
      <c r="B2" s="1" t="s">
        <v>0</v>
      </c>
      <c r="C2" s="1"/>
      <c r="D2" s="1"/>
    </row>
    <row r="3" spans="1:13">
      <c r="D3" s="2" t="s">
        <v>29</v>
      </c>
    </row>
    <row r="7" spans="1:13">
      <c r="A7" t="s">
        <v>1</v>
      </c>
    </row>
    <row r="9" spans="1:13" ht="15.75" thickBot="1"/>
    <row r="10" spans="1:13">
      <c r="A10" s="3" t="s">
        <v>2</v>
      </c>
      <c r="B10" s="112" t="s">
        <v>3</v>
      </c>
      <c r="C10" s="113"/>
      <c r="D10" s="110" t="s">
        <v>4</v>
      </c>
      <c r="E10" s="114"/>
      <c r="F10" s="110" t="s">
        <v>5</v>
      </c>
      <c r="G10" s="114"/>
      <c r="H10" s="110" t="s">
        <v>6</v>
      </c>
      <c r="I10" s="114"/>
      <c r="J10" s="110" t="s">
        <v>7</v>
      </c>
      <c r="K10" s="114"/>
      <c r="L10" s="110" t="s">
        <v>8</v>
      </c>
      <c r="M10" s="111"/>
    </row>
    <row r="11" spans="1:13" ht="15.75" thickBot="1">
      <c r="A11" s="4"/>
      <c r="B11" s="5"/>
      <c r="C11" s="6"/>
      <c r="D11" s="108" t="s">
        <v>9</v>
      </c>
      <c r="E11" s="109"/>
      <c r="F11" s="108" t="s">
        <v>10</v>
      </c>
      <c r="G11" s="109"/>
      <c r="H11" s="108" t="s">
        <v>11</v>
      </c>
      <c r="I11" s="109"/>
      <c r="J11" s="7"/>
      <c r="K11" s="8"/>
      <c r="L11" s="7"/>
      <c r="M11" s="9"/>
    </row>
    <row r="12" spans="1:13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>
      <c r="A13" s="15" t="s">
        <v>12</v>
      </c>
      <c r="B13" s="99">
        <v>1</v>
      </c>
      <c r="C13" s="100"/>
      <c r="D13" s="99">
        <f t="shared" ref="D13:D18" si="0">B13*24</f>
        <v>24</v>
      </c>
      <c r="E13" s="100"/>
      <c r="F13" s="101">
        <f t="shared" ref="F13:F20" si="1">D13-H13</f>
        <v>23</v>
      </c>
      <c r="G13" s="101"/>
      <c r="H13" s="102">
        <v>1</v>
      </c>
      <c r="I13" s="103"/>
      <c r="J13" s="105">
        <f t="shared" ref="J13:J20" si="2">F13/D13</f>
        <v>0.95833333333333337</v>
      </c>
      <c r="K13" s="105"/>
      <c r="L13" s="106">
        <f t="shared" ref="L13:L20" si="3">H13/D13</f>
        <v>4.1666666666666664E-2</v>
      </c>
      <c r="M13" s="107"/>
    </row>
    <row r="14" spans="1:13">
      <c r="A14" s="15" t="s">
        <v>13</v>
      </c>
      <c r="B14" s="87">
        <v>4</v>
      </c>
      <c r="C14" s="88"/>
      <c r="D14" s="87">
        <f t="shared" si="0"/>
        <v>96</v>
      </c>
      <c r="E14" s="88"/>
      <c r="F14" s="101">
        <f t="shared" si="1"/>
        <v>91</v>
      </c>
      <c r="G14" s="101"/>
      <c r="H14" s="102">
        <v>5</v>
      </c>
      <c r="I14" s="103"/>
      <c r="J14" s="104">
        <f t="shared" si="2"/>
        <v>0.94791666666666663</v>
      </c>
      <c r="K14" s="104"/>
      <c r="L14" s="89">
        <f t="shared" si="3"/>
        <v>5.2083333333333336E-2</v>
      </c>
      <c r="M14" s="91"/>
    </row>
    <row r="15" spans="1:13">
      <c r="A15" s="15" t="s">
        <v>14</v>
      </c>
      <c r="B15" s="87">
        <v>2</v>
      </c>
      <c r="C15" s="88"/>
      <c r="D15" s="87">
        <f t="shared" si="0"/>
        <v>48</v>
      </c>
      <c r="E15" s="88"/>
      <c r="F15" s="101">
        <f t="shared" si="1"/>
        <v>45</v>
      </c>
      <c r="G15" s="101"/>
      <c r="H15" s="102">
        <v>3</v>
      </c>
      <c r="I15" s="103"/>
      <c r="J15" s="104">
        <f t="shared" si="2"/>
        <v>0.9375</v>
      </c>
      <c r="K15" s="104"/>
      <c r="L15" s="89">
        <f t="shared" si="3"/>
        <v>6.25E-2</v>
      </c>
      <c r="M15" s="91"/>
    </row>
    <row r="16" spans="1:13">
      <c r="A16" s="15" t="s">
        <v>15</v>
      </c>
      <c r="B16" s="87">
        <v>1</v>
      </c>
      <c r="C16" s="88"/>
      <c r="D16" s="87">
        <f t="shared" si="0"/>
        <v>24</v>
      </c>
      <c r="E16" s="88"/>
      <c r="F16" s="101">
        <f t="shared" si="1"/>
        <v>23</v>
      </c>
      <c r="G16" s="101"/>
      <c r="H16" s="102">
        <v>1</v>
      </c>
      <c r="I16" s="103"/>
      <c r="J16" s="104">
        <f t="shared" si="2"/>
        <v>0.95833333333333337</v>
      </c>
      <c r="K16" s="104"/>
      <c r="L16" s="89">
        <f t="shared" si="3"/>
        <v>4.1666666666666664E-2</v>
      </c>
      <c r="M16" s="91"/>
    </row>
    <row r="17" spans="1:13">
      <c r="A17" s="15" t="s">
        <v>16</v>
      </c>
      <c r="B17" s="87">
        <v>7</v>
      </c>
      <c r="C17" s="88"/>
      <c r="D17" s="87">
        <f t="shared" si="0"/>
        <v>168</v>
      </c>
      <c r="E17" s="88"/>
      <c r="F17" s="101">
        <f t="shared" si="1"/>
        <v>119</v>
      </c>
      <c r="G17" s="101"/>
      <c r="H17" s="102">
        <v>49</v>
      </c>
      <c r="I17" s="103"/>
      <c r="J17" s="104">
        <f t="shared" si="2"/>
        <v>0.70833333333333337</v>
      </c>
      <c r="K17" s="104"/>
      <c r="L17" s="89">
        <f t="shared" si="3"/>
        <v>0.29166666666666669</v>
      </c>
      <c r="M17" s="91"/>
    </row>
    <row r="18" spans="1:13">
      <c r="A18" s="15" t="s">
        <v>17</v>
      </c>
      <c r="B18" s="87">
        <v>2</v>
      </c>
      <c r="C18" s="88"/>
      <c r="D18" s="87">
        <f t="shared" si="0"/>
        <v>48</v>
      </c>
      <c r="E18" s="88"/>
      <c r="F18" s="101">
        <f>D18-H18</f>
        <v>47</v>
      </c>
      <c r="G18" s="101"/>
      <c r="H18" s="102">
        <v>1</v>
      </c>
      <c r="I18" s="103"/>
      <c r="J18" s="104">
        <f t="shared" si="2"/>
        <v>0.97916666666666663</v>
      </c>
      <c r="K18" s="104"/>
      <c r="L18" s="89">
        <f t="shared" si="3"/>
        <v>2.0833333333333332E-2</v>
      </c>
      <c r="M18" s="91"/>
    </row>
    <row r="19" spans="1:13">
      <c r="A19" s="15" t="s">
        <v>18</v>
      </c>
      <c r="B19" s="87">
        <v>1</v>
      </c>
      <c r="C19" s="88"/>
      <c r="D19" s="99">
        <f>B19*24+3</f>
        <v>27</v>
      </c>
      <c r="E19" s="100"/>
      <c r="F19" s="101">
        <f t="shared" si="1"/>
        <v>21</v>
      </c>
      <c r="G19" s="101"/>
      <c r="H19" s="102">
        <v>6</v>
      </c>
      <c r="I19" s="103"/>
      <c r="J19" s="104">
        <f t="shared" si="2"/>
        <v>0.77777777777777779</v>
      </c>
      <c r="K19" s="104"/>
      <c r="L19" s="89">
        <f t="shared" si="3"/>
        <v>0.22222222222222221</v>
      </c>
      <c r="M19" s="91"/>
    </row>
    <row r="20" spans="1:13">
      <c r="A20" s="16" t="s">
        <v>19</v>
      </c>
      <c r="B20" s="87">
        <v>2</v>
      </c>
      <c r="C20" s="88"/>
      <c r="D20" s="87">
        <f>B20*24</f>
        <v>48</v>
      </c>
      <c r="E20" s="88"/>
      <c r="F20" s="101">
        <f t="shared" si="1"/>
        <v>37</v>
      </c>
      <c r="G20" s="101"/>
      <c r="H20" s="102">
        <v>11</v>
      </c>
      <c r="I20" s="103"/>
      <c r="J20" s="104">
        <f t="shared" si="2"/>
        <v>0.77083333333333337</v>
      </c>
      <c r="K20" s="104"/>
      <c r="L20" s="89">
        <f t="shared" si="3"/>
        <v>0.22916666666666666</v>
      </c>
      <c r="M20" s="91"/>
    </row>
    <row r="21" spans="1:13" ht="15.75" thickBot="1">
      <c r="A21" s="17"/>
      <c r="B21" s="18"/>
      <c r="C21" s="18"/>
      <c r="D21" s="27"/>
      <c r="E21" s="28"/>
      <c r="F21" s="18"/>
      <c r="G21" s="18"/>
      <c r="H21" s="21"/>
      <c r="I21" s="22"/>
      <c r="J21" s="23"/>
      <c r="K21" s="23"/>
      <c r="L21" s="24"/>
      <c r="M21" s="25"/>
    </row>
    <row r="22" spans="1:13">
      <c r="A22" s="10"/>
      <c r="B22" s="92"/>
      <c r="C22" s="93"/>
      <c r="D22" s="92"/>
      <c r="E22" s="93"/>
      <c r="F22" s="92"/>
      <c r="G22" s="93"/>
      <c r="H22" s="94"/>
      <c r="I22" s="95"/>
      <c r="J22" s="96"/>
      <c r="K22" s="97"/>
      <c r="L22" s="96"/>
      <c r="M22" s="98"/>
    </row>
    <row r="23" spans="1:13">
      <c r="A23" s="15" t="s">
        <v>10</v>
      </c>
      <c r="B23" s="87">
        <f>SUM(B13:C22)</f>
        <v>20</v>
      </c>
      <c r="C23" s="88"/>
      <c r="D23" s="87">
        <f>SUM(D13:E22)</f>
        <v>483</v>
      </c>
      <c r="E23" s="88"/>
      <c r="F23" s="87">
        <f>SUM(F13:G22)</f>
        <v>406</v>
      </c>
      <c r="G23" s="88"/>
      <c r="H23" s="87">
        <f>SUM(H13:I22)</f>
        <v>77</v>
      </c>
      <c r="I23" s="88"/>
      <c r="J23" s="89">
        <f>F23/D23</f>
        <v>0.84057971014492749</v>
      </c>
      <c r="K23" s="90"/>
      <c r="L23" s="89">
        <f>H23/D23</f>
        <v>0.15942028985507245</v>
      </c>
      <c r="M23" s="91"/>
    </row>
    <row r="24" spans="1:13" ht="15.75" thickBot="1">
      <c r="A24" s="26"/>
      <c r="B24" s="84"/>
      <c r="C24" s="85"/>
      <c r="D24" s="84"/>
      <c r="E24" s="85"/>
      <c r="F24" s="29"/>
      <c r="G24" s="30"/>
      <c r="H24" s="29"/>
      <c r="I24" s="30"/>
      <c r="J24" s="29"/>
      <c r="K24" s="30"/>
      <c r="L24" s="29"/>
      <c r="M24" s="31"/>
    </row>
    <row r="25" spans="1:13">
      <c r="B25" s="86"/>
      <c r="C25" s="86"/>
      <c r="D25" s="86"/>
      <c r="E25" s="86"/>
    </row>
    <row r="26" spans="1:13" ht="15.75" thickBot="1"/>
    <row r="27" spans="1:13">
      <c r="A27" s="32" t="s">
        <v>20</v>
      </c>
      <c r="B27" s="11"/>
      <c r="C27" s="11"/>
      <c r="D27" s="11"/>
      <c r="E27" s="33">
        <f>H23</f>
        <v>77</v>
      </c>
      <c r="F27" s="34"/>
      <c r="H27" s="32" t="s">
        <v>21</v>
      </c>
      <c r="I27" s="11"/>
      <c r="J27" s="11"/>
      <c r="K27" s="11"/>
      <c r="L27" s="35">
        <f>L23</f>
        <v>0.15942028985507245</v>
      </c>
      <c r="M27" s="36" t="s">
        <v>22</v>
      </c>
    </row>
    <row r="28" spans="1:13">
      <c r="A28" s="37"/>
      <c r="B28" s="38"/>
      <c r="C28" s="38" t="s">
        <v>23</v>
      </c>
      <c r="D28" s="38"/>
      <c r="E28" s="39">
        <v>36</v>
      </c>
      <c r="H28" s="37"/>
      <c r="I28" s="38"/>
      <c r="J28" s="38" t="s">
        <v>23</v>
      </c>
      <c r="K28" s="38"/>
      <c r="L28" s="40">
        <f>E28/D23</f>
        <v>7.4534161490683232E-2</v>
      </c>
      <c r="M28" s="39"/>
    </row>
    <row r="29" spans="1:13">
      <c r="A29" s="37"/>
      <c r="B29" s="38"/>
      <c r="C29" s="38" t="s">
        <v>24</v>
      </c>
      <c r="D29" s="38"/>
      <c r="E29" s="39">
        <v>5</v>
      </c>
      <c r="H29" s="37"/>
      <c r="I29" s="38"/>
      <c r="J29" s="38" t="s">
        <v>24</v>
      </c>
      <c r="K29" s="38"/>
      <c r="L29" s="40">
        <f>E29/D23</f>
        <v>1.0351966873706004E-2</v>
      </c>
      <c r="M29" s="39"/>
    </row>
    <row r="30" spans="1:13" ht="15.75" thickBot="1">
      <c r="A30" s="41"/>
      <c r="B30" s="42"/>
      <c r="C30" s="42" t="s">
        <v>25</v>
      </c>
      <c r="D30" s="42"/>
      <c r="E30" s="31">
        <f>E27-(E28+E29)</f>
        <v>36</v>
      </c>
      <c r="H30" s="41"/>
      <c r="I30" s="42"/>
      <c r="J30" s="42" t="s">
        <v>26</v>
      </c>
      <c r="K30" s="42"/>
      <c r="L30" s="43">
        <f>E30/D23</f>
        <v>7.4534161490683232E-2</v>
      </c>
      <c r="M30" s="31"/>
    </row>
    <row r="31" spans="1:13">
      <c r="A31" s="38"/>
      <c r="B31" s="38"/>
      <c r="C31" s="38"/>
      <c r="D31" s="38"/>
      <c r="E31" s="38"/>
      <c r="G31" s="38"/>
      <c r="H31" s="38"/>
      <c r="I31" s="38"/>
      <c r="J31" s="38"/>
      <c r="K31" s="40"/>
      <c r="L31" s="38"/>
    </row>
    <row r="32" spans="1:13" ht="15.75" thickBot="1">
      <c r="G32" s="38"/>
      <c r="H32" s="38"/>
      <c r="I32" s="38"/>
      <c r="J32" s="38"/>
      <c r="K32" s="38"/>
    </row>
    <row r="33" spans="1:13">
      <c r="A33" s="32" t="s">
        <v>27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4"/>
    </row>
    <row r="34" spans="1:13" ht="15.75" thickBot="1">
      <c r="A34" s="41" t="s">
        <v>28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31"/>
    </row>
  </sheetData>
  <mergeCells count="73">
    <mergeCell ref="B24:C24"/>
    <mergeCell ref="D24:E24"/>
    <mergeCell ref="B25:C25"/>
    <mergeCell ref="D25:E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J13:K13"/>
    <mergeCell ref="L13:M13"/>
    <mergeCell ref="B14:C14"/>
    <mergeCell ref="D14:E14"/>
    <mergeCell ref="F14:G14"/>
    <mergeCell ref="H14:I14"/>
    <mergeCell ref="J14:K14"/>
    <mergeCell ref="L14:M14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M34"/>
  <sheetViews>
    <sheetView workbookViewId="0">
      <selection activeCell="F37" sqref="F37"/>
    </sheetView>
  </sheetViews>
  <sheetFormatPr defaultRowHeight="15"/>
  <cols>
    <col min="1" max="1" width="24" customWidth="1"/>
    <col min="13" max="14" width="15" customWidth="1"/>
  </cols>
  <sheetData>
    <row r="2" spans="1:13">
      <c r="B2" s="1" t="s">
        <v>0</v>
      </c>
      <c r="C2" s="1"/>
      <c r="D2" s="1"/>
    </row>
    <row r="3" spans="1:13">
      <c r="D3" s="2" t="s">
        <v>31</v>
      </c>
    </row>
    <row r="7" spans="1:13">
      <c r="A7" t="s">
        <v>1</v>
      </c>
    </row>
    <row r="9" spans="1:13" ht="15.75" thickBot="1"/>
    <row r="10" spans="1:13">
      <c r="A10" s="3" t="s">
        <v>2</v>
      </c>
      <c r="B10" s="112" t="s">
        <v>3</v>
      </c>
      <c r="C10" s="113"/>
      <c r="D10" s="110" t="s">
        <v>4</v>
      </c>
      <c r="E10" s="114"/>
      <c r="F10" s="110" t="s">
        <v>5</v>
      </c>
      <c r="G10" s="114"/>
      <c r="H10" s="110" t="s">
        <v>6</v>
      </c>
      <c r="I10" s="114"/>
      <c r="J10" s="110" t="s">
        <v>7</v>
      </c>
      <c r="K10" s="114"/>
      <c r="L10" s="110" t="s">
        <v>8</v>
      </c>
      <c r="M10" s="111"/>
    </row>
    <row r="11" spans="1:13" ht="15.75" thickBot="1">
      <c r="A11" s="4"/>
      <c r="B11" s="5"/>
      <c r="C11" s="6"/>
      <c r="D11" s="108" t="s">
        <v>9</v>
      </c>
      <c r="E11" s="109"/>
      <c r="F11" s="108" t="s">
        <v>10</v>
      </c>
      <c r="G11" s="109"/>
      <c r="H11" s="108" t="s">
        <v>11</v>
      </c>
      <c r="I11" s="109"/>
      <c r="J11" s="46"/>
      <c r="K11" s="47"/>
      <c r="L11" s="46"/>
      <c r="M11" s="9"/>
    </row>
    <row r="12" spans="1:13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>
      <c r="A13" s="15" t="s">
        <v>12</v>
      </c>
      <c r="B13" s="99">
        <v>1</v>
      </c>
      <c r="C13" s="100"/>
      <c r="D13" s="99">
        <f t="shared" ref="D13:D18" si="0">B13*26</f>
        <v>26</v>
      </c>
      <c r="E13" s="100"/>
      <c r="F13" s="101">
        <f t="shared" ref="F13:F20" si="1">D13-H13</f>
        <v>26</v>
      </c>
      <c r="G13" s="101"/>
      <c r="H13" s="102">
        <v>0</v>
      </c>
      <c r="I13" s="103"/>
      <c r="J13" s="105">
        <f t="shared" ref="J13:J20" si="2">F13/D13</f>
        <v>1</v>
      </c>
      <c r="K13" s="105"/>
      <c r="L13" s="106">
        <f t="shared" ref="L13:L20" si="3">H13/D13</f>
        <v>0</v>
      </c>
      <c r="M13" s="107"/>
    </row>
    <row r="14" spans="1:13">
      <c r="A14" s="15" t="s">
        <v>13</v>
      </c>
      <c r="B14" s="87">
        <v>4</v>
      </c>
      <c r="C14" s="88"/>
      <c r="D14" s="87">
        <f t="shared" si="0"/>
        <v>104</v>
      </c>
      <c r="E14" s="88"/>
      <c r="F14" s="101">
        <f t="shared" si="1"/>
        <v>91</v>
      </c>
      <c r="G14" s="101"/>
      <c r="H14" s="102">
        <v>13</v>
      </c>
      <c r="I14" s="103"/>
      <c r="J14" s="104">
        <f t="shared" si="2"/>
        <v>0.875</v>
      </c>
      <c r="K14" s="104"/>
      <c r="L14" s="89">
        <f t="shared" si="3"/>
        <v>0.125</v>
      </c>
      <c r="M14" s="91"/>
    </row>
    <row r="15" spans="1:13">
      <c r="A15" s="15" t="s">
        <v>14</v>
      </c>
      <c r="B15" s="87">
        <v>2</v>
      </c>
      <c r="C15" s="88"/>
      <c r="D15" s="87">
        <f t="shared" si="0"/>
        <v>52</v>
      </c>
      <c r="E15" s="88"/>
      <c r="F15" s="101">
        <f t="shared" si="1"/>
        <v>50</v>
      </c>
      <c r="G15" s="101"/>
      <c r="H15" s="102">
        <v>2</v>
      </c>
      <c r="I15" s="103"/>
      <c r="J15" s="104">
        <f t="shared" si="2"/>
        <v>0.96153846153846156</v>
      </c>
      <c r="K15" s="104"/>
      <c r="L15" s="89">
        <f t="shared" si="3"/>
        <v>3.8461538461538464E-2</v>
      </c>
      <c r="M15" s="91"/>
    </row>
    <row r="16" spans="1:13">
      <c r="A16" s="15" t="s">
        <v>15</v>
      </c>
      <c r="B16" s="87">
        <v>1</v>
      </c>
      <c r="C16" s="88"/>
      <c r="D16" s="87">
        <f t="shared" si="0"/>
        <v>26</v>
      </c>
      <c r="E16" s="88"/>
      <c r="F16" s="101">
        <f t="shared" si="1"/>
        <v>24</v>
      </c>
      <c r="G16" s="101"/>
      <c r="H16" s="102">
        <v>2</v>
      </c>
      <c r="I16" s="103"/>
      <c r="J16" s="104">
        <f t="shared" si="2"/>
        <v>0.92307692307692313</v>
      </c>
      <c r="K16" s="104"/>
      <c r="L16" s="89">
        <f t="shared" si="3"/>
        <v>7.6923076923076927E-2</v>
      </c>
      <c r="M16" s="91"/>
    </row>
    <row r="17" spans="1:13">
      <c r="A17" s="15" t="s">
        <v>16</v>
      </c>
      <c r="B17" s="87">
        <v>7</v>
      </c>
      <c r="C17" s="88"/>
      <c r="D17" s="87">
        <f t="shared" si="0"/>
        <v>182</v>
      </c>
      <c r="E17" s="88"/>
      <c r="F17" s="101">
        <f t="shared" si="1"/>
        <v>142</v>
      </c>
      <c r="G17" s="101"/>
      <c r="H17" s="102">
        <v>40</v>
      </c>
      <c r="I17" s="103"/>
      <c r="J17" s="104">
        <f t="shared" si="2"/>
        <v>0.78021978021978022</v>
      </c>
      <c r="K17" s="104"/>
      <c r="L17" s="89">
        <f t="shared" si="3"/>
        <v>0.21978021978021978</v>
      </c>
      <c r="M17" s="91"/>
    </row>
    <row r="18" spans="1:13">
      <c r="A18" s="15" t="s">
        <v>17</v>
      </c>
      <c r="B18" s="87">
        <v>2</v>
      </c>
      <c r="C18" s="88"/>
      <c r="D18" s="87">
        <f t="shared" si="0"/>
        <v>52</v>
      </c>
      <c r="E18" s="88"/>
      <c r="F18" s="101">
        <f>D18-H18</f>
        <v>47</v>
      </c>
      <c r="G18" s="101"/>
      <c r="H18" s="102">
        <v>5</v>
      </c>
      <c r="I18" s="103"/>
      <c r="J18" s="104">
        <f t="shared" si="2"/>
        <v>0.90384615384615385</v>
      </c>
      <c r="K18" s="104"/>
      <c r="L18" s="89">
        <f t="shared" si="3"/>
        <v>9.6153846153846159E-2</v>
      </c>
      <c r="M18" s="91"/>
    </row>
    <row r="19" spans="1:13">
      <c r="A19" s="15" t="s">
        <v>18</v>
      </c>
      <c r="B19" s="87">
        <v>1</v>
      </c>
      <c r="C19" s="88"/>
      <c r="D19" s="99">
        <f>B19*26+3</f>
        <v>29</v>
      </c>
      <c r="E19" s="100"/>
      <c r="F19" s="101">
        <f t="shared" si="1"/>
        <v>27</v>
      </c>
      <c r="G19" s="101"/>
      <c r="H19" s="102">
        <v>2</v>
      </c>
      <c r="I19" s="103"/>
      <c r="J19" s="104">
        <f t="shared" si="2"/>
        <v>0.93103448275862066</v>
      </c>
      <c r="K19" s="104"/>
      <c r="L19" s="89">
        <f t="shared" si="3"/>
        <v>6.8965517241379309E-2</v>
      </c>
      <c r="M19" s="91"/>
    </row>
    <row r="20" spans="1:13">
      <c r="A20" s="16" t="s">
        <v>19</v>
      </c>
      <c r="B20" s="87">
        <v>2</v>
      </c>
      <c r="C20" s="88"/>
      <c r="D20" s="87">
        <f>B20*26</f>
        <v>52</v>
      </c>
      <c r="E20" s="88"/>
      <c r="F20" s="101">
        <f t="shared" si="1"/>
        <v>44</v>
      </c>
      <c r="G20" s="101"/>
      <c r="H20" s="102">
        <v>8</v>
      </c>
      <c r="I20" s="103"/>
      <c r="J20" s="104">
        <f t="shared" si="2"/>
        <v>0.84615384615384615</v>
      </c>
      <c r="K20" s="104"/>
      <c r="L20" s="89">
        <f t="shared" si="3"/>
        <v>0.15384615384615385</v>
      </c>
      <c r="M20" s="91"/>
    </row>
    <row r="21" spans="1:13" ht="15.75" thickBot="1">
      <c r="A21" s="17"/>
      <c r="B21" s="18"/>
      <c r="C21" s="18"/>
      <c r="D21" s="44"/>
      <c r="E21" s="45"/>
      <c r="F21" s="18"/>
      <c r="G21" s="18"/>
      <c r="H21" s="21"/>
      <c r="I21" s="22"/>
      <c r="J21" s="23"/>
      <c r="K21" s="23"/>
      <c r="L21" s="24"/>
      <c r="M21" s="25"/>
    </row>
    <row r="22" spans="1:13">
      <c r="A22" s="10"/>
      <c r="B22" s="92"/>
      <c r="C22" s="93"/>
      <c r="D22" s="92"/>
      <c r="E22" s="93"/>
      <c r="F22" s="92"/>
      <c r="G22" s="93"/>
      <c r="H22" s="94"/>
      <c r="I22" s="95"/>
      <c r="J22" s="96"/>
      <c r="K22" s="97"/>
      <c r="L22" s="96"/>
      <c r="M22" s="98"/>
    </row>
    <row r="23" spans="1:13">
      <c r="A23" s="15" t="s">
        <v>10</v>
      </c>
      <c r="B23" s="87">
        <f>SUM(B13:C22)</f>
        <v>20</v>
      </c>
      <c r="C23" s="88"/>
      <c r="D23" s="87">
        <f>SUM(D13:E22)</f>
        <v>523</v>
      </c>
      <c r="E23" s="88"/>
      <c r="F23" s="87">
        <f>SUM(F13:G22)</f>
        <v>451</v>
      </c>
      <c r="G23" s="88"/>
      <c r="H23" s="87">
        <f>SUM(H13:I22)</f>
        <v>72</v>
      </c>
      <c r="I23" s="88"/>
      <c r="J23" s="89">
        <f>F23/D23</f>
        <v>0.86233269598470363</v>
      </c>
      <c r="K23" s="90"/>
      <c r="L23" s="89">
        <f>H23/D23</f>
        <v>0.13766730401529637</v>
      </c>
      <c r="M23" s="91"/>
    </row>
    <row r="24" spans="1:13" ht="15.75" thickBot="1">
      <c r="A24" s="26"/>
      <c r="B24" s="84"/>
      <c r="C24" s="85"/>
      <c r="D24" s="84"/>
      <c r="E24" s="85"/>
      <c r="F24" s="29"/>
      <c r="G24" s="30"/>
      <c r="H24" s="29"/>
      <c r="I24" s="30"/>
      <c r="J24" s="29"/>
      <c r="K24" s="30"/>
      <c r="L24" s="29"/>
      <c r="M24" s="31"/>
    </row>
    <row r="25" spans="1:13">
      <c r="B25" s="86"/>
      <c r="C25" s="86"/>
      <c r="D25" s="86"/>
      <c r="E25" s="86"/>
    </row>
    <row r="26" spans="1:13" ht="15.75" thickBot="1"/>
    <row r="27" spans="1:13">
      <c r="A27" s="32" t="s">
        <v>20</v>
      </c>
      <c r="B27" s="11"/>
      <c r="C27" s="11"/>
      <c r="D27" s="11"/>
      <c r="E27" s="33">
        <f>H23</f>
        <v>72</v>
      </c>
      <c r="F27" s="34"/>
      <c r="H27" s="32" t="s">
        <v>21</v>
      </c>
      <c r="I27" s="11"/>
      <c r="J27" s="11"/>
      <c r="K27" s="11"/>
      <c r="L27" s="35">
        <f>L23</f>
        <v>0.13766730401529637</v>
      </c>
      <c r="M27" s="36" t="s">
        <v>22</v>
      </c>
    </row>
    <row r="28" spans="1:13">
      <c r="A28" s="37"/>
      <c r="B28" s="38"/>
      <c r="C28" s="38" t="s">
        <v>23</v>
      </c>
      <c r="D28" s="38"/>
      <c r="E28" s="39">
        <v>40</v>
      </c>
      <c r="H28" s="37"/>
      <c r="I28" s="38"/>
      <c r="J28" s="38" t="s">
        <v>23</v>
      </c>
      <c r="K28" s="38"/>
      <c r="L28" s="40">
        <f>E28/D23</f>
        <v>7.6481835564053538E-2</v>
      </c>
      <c r="M28" s="39"/>
    </row>
    <row r="29" spans="1:13">
      <c r="A29" s="37"/>
      <c r="B29" s="38"/>
      <c r="C29" s="38" t="s">
        <v>24</v>
      </c>
      <c r="D29" s="38"/>
      <c r="E29" s="39">
        <v>0</v>
      </c>
      <c r="H29" s="37"/>
      <c r="I29" s="38"/>
      <c r="J29" s="38" t="s">
        <v>24</v>
      </c>
      <c r="K29" s="38"/>
      <c r="L29" s="40">
        <f>E29/D23</f>
        <v>0</v>
      </c>
      <c r="M29" s="39"/>
    </row>
    <row r="30" spans="1:13" ht="15.75" thickBot="1">
      <c r="A30" s="41"/>
      <c r="B30" s="42"/>
      <c r="C30" s="42" t="s">
        <v>25</v>
      </c>
      <c r="D30" s="42"/>
      <c r="E30" s="31">
        <f>E27-(E28+E29)</f>
        <v>32</v>
      </c>
      <c r="H30" s="41"/>
      <c r="I30" s="42"/>
      <c r="J30" s="42" t="s">
        <v>26</v>
      </c>
      <c r="K30" s="42"/>
      <c r="L30" s="43">
        <f>E30/D23</f>
        <v>6.1185468451242828E-2</v>
      </c>
      <c r="M30" s="31"/>
    </row>
    <row r="31" spans="1:13">
      <c r="A31" s="38"/>
      <c r="B31" s="38"/>
      <c r="C31" s="38"/>
      <c r="D31" s="38"/>
      <c r="E31" s="38"/>
      <c r="G31" s="38"/>
      <c r="H31" s="38"/>
      <c r="I31" s="38"/>
      <c r="J31" s="38"/>
      <c r="K31" s="40"/>
      <c r="L31" s="38"/>
    </row>
    <row r="32" spans="1:13" ht="15.75" thickBot="1">
      <c r="G32" s="38"/>
      <c r="H32" s="38"/>
      <c r="I32" s="38"/>
      <c r="J32" s="38"/>
      <c r="K32" s="38"/>
    </row>
    <row r="33" spans="1:13">
      <c r="A33" s="32" t="s">
        <v>27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4"/>
    </row>
    <row r="34" spans="1:13" ht="15.75" thickBot="1">
      <c r="A34" s="41" t="s">
        <v>28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31"/>
    </row>
  </sheetData>
  <mergeCells count="73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4:M14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4:C24"/>
    <mergeCell ref="D24:E24"/>
    <mergeCell ref="B25:C25"/>
    <mergeCell ref="D25:E25"/>
    <mergeCell ref="B23:C23"/>
    <mergeCell ref="D23:E23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3"/>
  <sheetViews>
    <sheetView workbookViewId="0">
      <selection activeCell="H17" sqref="H17:I17"/>
    </sheetView>
  </sheetViews>
  <sheetFormatPr defaultRowHeight="15"/>
  <cols>
    <col min="1" max="1" width="23.42578125" customWidth="1"/>
    <col min="13" max="13" width="27.5703125" customWidth="1"/>
  </cols>
  <sheetData>
    <row r="1" spans="1:13">
      <c r="B1" s="1" t="s">
        <v>0</v>
      </c>
      <c r="C1" s="1"/>
      <c r="D1" s="1"/>
    </row>
    <row r="2" spans="1:13">
      <c r="D2" s="2" t="s">
        <v>32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50"/>
      <c r="K10" s="51"/>
      <c r="L10" s="50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12</v>
      </c>
      <c r="B12" s="99">
        <v>1</v>
      </c>
      <c r="C12" s="100"/>
      <c r="D12" s="99">
        <f t="shared" ref="D12:D17" si="0">B12*26</f>
        <v>26</v>
      </c>
      <c r="E12" s="100"/>
      <c r="F12" s="101">
        <f t="shared" ref="F12:F19" si="1">D12-H12</f>
        <v>24</v>
      </c>
      <c r="G12" s="101"/>
      <c r="H12" s="102">
        <v>2</v>
      </c>
      <c r="I12" s="103"/>
      <c r="J12" s="105">
        <f t="shared" ref="J12:J19" si="2">F12/D12</f>
        <v>0.92307692307692313</v>
      </c>
      <c r="K12" s="105"/>
      <c r="L12" s="106">
        <f t="shared" ref="L12:L19" si="3">H12/D12</f>
        <v>7.6923076923076927E-2</v>
      </c>
      <c r="M12" s="107"/>
    </row>
    <row r="13" spans="1:13">
      <c r="A13" s="15" t="s">
        <v>13</v>
      </c>
      <c r="B13" s="87">
        <v>4</v>
      </c>
      <c r="C13" s="88"/>
      <c r="D13" s="87">
        <f t="shared" si="0"/>
        <v>104</v>
      </c>
      <c r="E13" s="88"/>
      <c r="F13" s="101">
        <f t="shared" si="1"/>
        <v>92</v>
      </c>
      <c r="G13" s="101"/>
      <c r="H13" s="102">
        <v>12</v>
      </c>
      <c r="I13" s="103"/>
      <c r="J13" s="104">
        <f t="shared" si="2"/>
        <v>0.88461538461538458</v>
      </c>
      <c r="K13" s="104"/>
      <c r="L13" s="89">
        <f t="shared" si="3"/>
        <v>0.11538461538461539</v>
      </c>
      <c r="M13" s="91"/>
    </row>
    <row r="14" spans="1:13">
      <c r="A14" s="15" t="s">
        <v>14</v>
      </c>
      <c r="B14" s="87">
        <v>2</v>
      </c>
      <c r="C14" s="88"/>
      <c r="D14" s="87">
        <f t="shared" si="0"/>
        <v>52</v>
      </c>
      <c r="E14" s="88"/>
      <c r="F14" s="101">
        <f t="shared" si="1"/>
        <v>47</v>
      </c>
      <c r="G14" s="101"/>
      <c r="H14" s="102">
        <v>5</v>
      </c>
      <c r="I14" s="103"/>
      <c r="J14" s="104">
        <f t="shared" si="2"/>
        <v>0.90384615384615385</v>
      </c>
      <c r="K14" s="104"/>
      <c r="L14" s="89">
        <f t="shared" si="3"/>
        <v>9.6153846153846159E-2</v>
      </c>
      <c r="M14" s="91"/>
    </row>
    <row r="15" spans="1:13">
      <c r="A15" s="15" t="s">
        <v>15</v>
      </c>
      <c r="B15" s="87">
        <v>1</v>
      </c>
      <c r="C15" s="88"/>
      <c r="D15" s="87">
        <f t="shared" si="0"/>
        <v>26</v>
      </c>
      <c r="E15" s="88"/>
      <c r="F15" s="101">
        <f t="shared" si="1"/>
        <v>24</v>
      </c>
      <c r="G15" s="101"/>
      <c r="H15" s="102">
        <v>2</v>
      </c>
      <c r="I15" s="103"/>
      <c r="J15" s="104">
        <f t="shared" si="2"/>
        <v>0.92307692307692313</v>
      </c>
      <c r="K15" s="104"/>
      <c r="L15" s="89">
        <f t="shared" si="3"/>
        <v>7.6923076923076927E-2</v>
      </c>
      <c r="M15" s="91"/>
    </row>
    <row r="16" spans="1:13">
      <c r="A16" s="15" t="s">
        <v>16</v>
      </c>
      <c r="B16" s="87">
        <v>7</v>
      </c>
      <c r="C16" s="88"/>
      <c r="D16" s="87">
        <f t="shared" si="0"/>
        <v>182</v>
      </c>
      <c r="E16" s="88"/>
      <c r="F16" s="101">
        <f t="shared" si="1"/>
        <v>135</v>
      </c>
      <c r="G16" s="101"/>
      <c r="H16" s="102">
        <v>47</v>
      </c>
      <c r="I16" s="103"/>
      <c r="J16" s="104">
        <f t="shared" si="2"/>
        <v>0.74175824175824179</v>
      </c>
      <c r="K16" s="104"/>
      <c r="L16" s="89">
        <f t="shared" si="3"/>
        <v>0.25824175824175827</v>
      </c>
      <c r="M16" s="91"/>
    </row>
    <row r="17" spans="1:13">
      <c r="A17" s="15" t="s">
        <v>17</v>
      </c>
      <c r="B17" s="87">
        <v>2</v>
      </c>
      <c r="C17" s="88"/>
      <c r="D17" s="87">
        <f t="shared" si="0"/>
        <v>52</v>
      </c>
      <c r="E17" s="88"/>
      <c r="F17" s="101">
        <f>D17-H17</f>
        <v>47</v>
      </c>
      <c r="G17" s="101"/>
      <c r="H17" s="102">
        <v>5</v>
      </c>
      <c r="I17" s="103"/>
      <c r="J17" s="104">
        <f t="shared" si="2"/>
        <v>0.90384615384615385</v>
      </c>
      <c r="K17" s="104"/>
      <c r="L17" s="89">
        <f t="shared" si="3"/>
        <v>9.6153846153846159E-2</v>
      </c>
      <c r="M17" s="91"/>
    </row>
    <row r="18" spans="1:13">
      <c r="A18" s="15" t="s">
        <v>18</v>
      </c>
      <c r="B18" s="87">
        <v>1</v>
      </c>
      <c r="C18" s="88"/>
      <c r="D18" s="99">
        <f>B18*26+3</f>
        <v>29</v>
      </c>
      <c r="E18" s="100"/>
      <c r="F18" s="101">
        <f t="shared" si="1"/>
        <v>28</v>
      </c>
      <c r="G18" s="101"/>
      <c r="H18" s="102">
        <v>1</v>
      </c>
      <c r="I18" s="103"/>
      <c r="J18" s="104">
        <f t="shared" si="2"/>
        <v>0.96551724137931039</v>
      </c>
      <c r="K18" s="104"/>
      <c r="L18" s="89">
        <f t="shared" si="3"/>
        <v>3.4482758620689655E-2</v>
      </c>
      <c r="M18" s="91"/>
    </row>
    <row r="19" spans="1:13">
      <c r="A19" s="16" t="s">
        <v>19</v>
      </c>
      <c r="B19" s="87">
        <v>2</v>
      </c>
      <c r="C19" s="88"/>
      <c r="D19" s="87">
        <f>B19*26</f>
        <v>52</v>
      </c>
      <c r="E19" s="88"/>
      <c r="F19" s="101">
        <f t="shared" si="1"/>
        <v>39</v>
      </c>
      <c r="G19" s="101"/>
      <c r="H19" s="102">
        <v>13</v>
      </c>
      <c r="I19" s="103"/>
      <c r="J19" s="104">
        <f t="shared" si="2"/>
        <v>0.75</v>
      </c>
      <c r="K19" s="104"/>
      <c r="L19" s="89">
        <f t="shared" si="3"/>
        <v>0.25</v>
      </c>
      <c r="M19" s="91"/>
    </row>
    <row r="20" spans="1:13" ht="15.75" thickBot="1">
      <c r="A20" s="17"/>
      <c r="B20" s="18"/>
      <c r="C20" s="18"/>
      <c r="D20" s="48"/>
      <c r="E20" s="49"/>
      <c r="F20" s="18"/>
      <c r="G20" s="18"/>
      <c r="H20" s="21"/>
      <c r="I20" s="22"/>
      <c r="J20" s="23"/>
      <c r="K20" s="23"/>
      <c r="L20" s="24"/>
      <c r="M20" s="25"/>
    </row>
    <row r="21" spans="1:13">
      <c r="A21" s="10"/>
      <c r="B21" s="92"/>
      <c r="C21" s="93"/>
      <c r="D21" s="92"/>
      <c r="E21" s="93"/>
      <c r="F21" s="92"/>
      <c r="G21" s="93"/>
      <c r="H21" s="94"/>
      <c r="I21" s="95"/>
      <c r="J21" s="96"/>
      <c r="K21" s="97"/>
      <c r="L21" s="96"/>
      <c r="M21" s="98"/>
    </row>
    <row r="22" spans="1:13">
      <c r="A22" s="15" t="s">
        <v>10</v>
      </c>
      <c r="B22" s="87">
        <f>SUM(B12:C21)</f>
        <v>20</v>
      </c>
      <c r="C22" s="88"/>
      <c r="D22" s="87">
        <f>SUM(D12:E21)</f>
        <v>523</v>
      </c>
      <c r="E22" s="88"/>
      <c r="F22" s="87">
        <f>SUM(F12:G21)</f>
        <v>436</v>
      </c>
      <c r="G22" s="88"/>
      <c r="H22" s="87">
        <f>SUM(H12:I21)</f>
        <v>87</v>
      </c>
      <c r="I22" s="88"/>
      <c r="J22" s="89">
        <f>F22/D22</f>
        <v>0.83365200764818359</v>
      </c>
      <c r="K22" s="90"/>
      <c r="L22" s="89">
        <f>H22/D22</f>
        <v>0.16634799235181644</v>
      </c>
      <c r="M22" s="91"/>
    </row>
    <row r="23" spans="1:13" ht="15.75" thickBot="1">
      <c r="A23" s="26"/>
      <c r="B23" s="84"/>
      <c r="C23" s="85"/>
      <c r="D23" s="84"/>
      <c r="E23" s="85"/>
      <c r="F23" s="29"/>
      <c r="G23" s="30"/>
      <c r="H23" s="29"/>
      <c r="I23" s="30"/>
      <c r="J23" s="29"/>
      <c r="K23" s="30"/>
      <c r="L23" s="29"/>
      <c r="M23" s="31"/>
    </row>
    <row r="24" spans="1:13">
      <c r="B24" s="86"/>
      <c r="C24" s="86"/>
      <c r="D24" s="86"/>
      <c r="E24" s="86"/>
    </row>
    <row r="25" spans="1:13" ht="15.75" thickBot="1"/>
    <row r="26" spans="1:13">
      <c r="A26" s="32" t="s">
        <v>20</v>
      </c>
      <c r="B26" s="11"/>
      <c r="C26" s="11"/>
      <c r="D26" s="11"/>
      <c r="E26" s="33">
        <f>H22</f>
        <v>87</v>
      </c>
      <c r="F26" s="34"/>
      <c r="H26" s="32" t="s">
        <v>21</v>
      </c>
      <c r="I26" s="11"/>
      <c r="J26" s="11"/>
      <c r="K26" s="11"/>
      <c r="L26" s="35">
        <f>L22</f>
        <v>0.16634799235181644</v>
      </c>
      <c r="M26" s="36" t="s">
        <v>22</v>
      </c>
    </row>
    <row r="27" spans="1:13">
      <c r="A27" s="37"/>
      <c r="B27" s="38"/>
      <c r="C27" s="38" t="s">
        <v>23</v>
      </c>
      <c r="D27" s="38"/>
      <c r="E27" s="39">
        <v>53</v>
      </c>
      <c r="H27" s="37"/>
      <c r="I27" s="38"/>
      <c r="J27" s="38" t="s">
        <v>23</v>
      </c>
      <c r="K27" s="38"/>
      <c r="L27" s="40">
        <f>E27/D22</f>
        <v>0.10133843212237094</v>
      </c>
      <c r="M27" s="39"/>
    </row>
    <row r="28" spans="1:13">
      <c r="A28" s="37"/>
      <c r="B28" s="38"/>
      <c r="C28" s="38" t="s">
        <v>24</v>
      </c>
      <c r="D28" s="38"/>
      <c r="E28" s="39">
        <v>0</v>
      </c>
      <c r="H28" s="37"/>
      <c r="I28" s="38"/>
      <c r="J28" s="38" t="s">
        <v>24</v>
      </c>
      <c r="K28" s="38"/>
      <c r="L28" s="40">
        <f>E28/D22</f>
        <v>0</v>
      </c>
      <c r="M28" s="39"/>
    </row>
    <row r="29" spans="1:13" ht="15.75" thickBot="1">
      <c r="A29" s="41"/>
      <c r="B29" s="42"/>
      <c r="C29" s="42" t="s">
        <v>25</v>
      </c>
      <c r="D29" s="42"/>
      <c r="E29" s="31">
        <f>E26-(E27+E28)</f>
        <v>34</v>
      </c>
      <c r="H29" s="41"/>
      <c r="I29" s="42"/>
      <c r="J29" s="42" t="s">
        <v>26</v>
      </c>
      <c r="K29" s="42"/>
      <c r="L29" s="43">
        <f>E29/D22</f>
        <v>6.5009560229445512E-2</v>
      </c>
      <c r="M29" s="31"/>
    </row>
    <row r="30" spans="1:13">
      <c r="A30" s="38"/>
      <c r="B30" s="38"/>
      <c r="C30" s="38"/>
      <c r="D30" s="38"/>
      <c r="E30" s="38"/>
      <c r="G30" s="38"/>
      <c r="H30" s="38"/>
      <c r="I30" s="38"/>
      <c r="J30" s="38"/>
      <c r="K30" s="40"/>
      <c r="L30" s="38"/>
    </row>
    <row r="31" spans="1:13" ht="15.75" thickBot="1">
      <c r="G31" s="38"/>
      <c r="H31" s="38"/>
      <c r="I31" s="38"/>
      <c r="J31" s="38"/>
      <c r="K31" s="38"/>
    </row>
    <row r="32" spans="1:13">
      <c r="A32" s="32" t="s">
        <v>27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>
      <c r="A33" s="41" t="s">
        <v>28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31"/>
    </row>
  </sheetData>
  <mergeCells count="73">
    <mergeCell ref="L9:M9"/>
    <mergeCell ref="B9:C9"/>
    <mergeCell ref="D9:E9"/>
    <mergeCell ref="F9:G9"/>
    <mergeCell ref="H9:I9"/>
    <mergeCell ref="J9:K9"/>
    <mergeCell ref="D10:E10"/>
    <mergeCell ref="F10:G10"/>
    <mergeCell ref="H10:I10"/>
    <mergeCell ref="B12:C12"/>
    <mergeCell ref="D12:E12"/>
    <mergeCell ref="F12:G12"/>
    <mergeCell ref="H12:I12"/>
    <mergeCell ref="J12:K12"/>
    <mergeCell ref="L12:M12"/>
    <mergeCell ref="B13:C13"/>
    <mergeCell ref="D13:E13"/>
    <mergeCell ref="F13:G13"/>
    <mergeCell ref="H13:I13"/>
    <mergeCell ref="J13:K13"/>
    <mergeCell ref="L13:M13"/>
    <mergeCell ref="L15:M15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3"/>
  <sheetViews>
    <sheetView workbookViewId="0">
      <selection activeCell="D15" sqref="D15:E15"/>
    </sheetView>
  </sheetViews>
  <sheetFormatPr defaultRowHeight="15"/>
  <cols>
    <col min="1" max="1" width="22.5703125" customWidth="1"/>
    <col min="13" max="13" width="13" customWidth="1"/>
  </cols>
  <sheetData>
    <row r="1" spans="1:13">
      <c r="B1" s="1" t="s">
        <v>0</v>
      </c>
      <c r="C1" s="1"/>
      <c r="D1" s="1"/>
    </row>
    <row r="2" spans="1:13">
      <c r="D2" s="2" t="s">
        <v>33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52"/>
      <c r="K10" s="53"/>
      <c r="L10" s="52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12</v>
      </c>
      <c r="B12" s="99">
        <v>1</v>
      </c>
      <c r="C12" s="100"/>
      <c r="D12" s="99">
        <f t="shared" ref="D12:D17" si="0">B12*26</f>
        <v>26</v>
      </c>
      <c r="E12" s="100"/>
      <c r="F12" s="101">
        <f t="shared" ref="F12:F19" si="1">D12-H12</f>
        <v>25</v>
      </c>
      <c r="G12" s="101"/>
      <c r="H12" s="102">
        <v>1</v>
      </c>
      <c r="I12" s="103"/>
      <c r="J12" s="105">
        <f t="shared" ref="J12:J19" si="2">F12/D12</f>
        <v>0.96153846153846156</v>
      </c>
      <c r="K12" s="105"/>
      <c r="L12" s="106">
        <f t="shared" ref="L12:L19" si="3">H12/D12</f>
        <v>3.8461538461538464E-2</v>
      </c>
      <c r="M12" s="107"/>
    </row>
    <row r="13" spans="1:13">
      <c r="A13" s="15" t="s">
        <v>13</v>
      </c>
      <c r="B13" s="87">
        <v>4</v>
      </c>
      <c r="C13" s="88"/>
      <c r="D13" s="87">
        <f t="shared" si="0"/>
        <v>104</v>
      </c>
      <c r="E13" s="88"/>
      <c r="F13" s="101">
        <f t="shared" si="1"/>
        <v>97</v>
      </c>
      <c r="G13" s="101"/>
      <c r="H13" s="102">
        <v>7</v>
      </c>
      <c r="I13" s="103"/>
      <c r="J13" s="104">
        <f t="shared" si="2"/>
        <v>0.93269230769230771</v>
      </c>
      <c r="K13" s="104"/>
      <c r="L13" s="89">
        <f t="shared" si="3"/>
        <v>6.7307692307692304E-2</v>
      </c>
      <c r="M13" s="91"/>
    </row>
    <row r="14" spans="1:13">
      <c r="A14" s="15" t="s">
        <v>14</v>
      </c>
      <c r="B14" s="87">
        <v>2</v>
      </c>
      <c r="C14" s="88"/>
      <c r="D14" s="87">
        <f t="shared" si="0"/>
        <v>52</v>
      </c>
      <c r="E14" s="88"/>
      <c r="F14" s="101">
        <f t="shared" si="1"/>
        <v>51</v>
      </c>
      <c r="G14" s="101"/>
      <c r="H14" s="102">
        <v>1</v>
      </c>
      <c r="I14" s="103"/>
      <c r="J14" s="104">
        <f t="shared" si="2"/>
        <v>0.98076923076923073</v>
      </c>
      <c r="K14" s="104"/>
      <c r="L14" s="89">
        <f t="shared" si="3"/>
        <v>1.9230769230769232E-2</v>
      </c>
      <c r="M14" s="91"/>
    </row>
    <row r="15" spans="1:13">
      <c r="A15" s="15" t="s">
        <v>15</v>
      </c>
      <c r="B15" s="87">
        <v>1</v>
      </c>
      <c r="C15" s="88"/>
      <c r="D15" s="87">
        <f t="shared" si="0"/>
        <v>26</v>
      </c>
      <c r="E15" s="88"/>
      <c r="F15" s="101">
        <f t="shared" si="1"/>
        <v>24</v>
      </c>
      <c r="G15" s="101"/>
      <c r="H15" s="102">
        <v>2</v>
      </c>
      <c r="I15" s="103"/>
      <c r="J15" s="104">
        <f t="shared" si="2"/>
        <v>0.92307692307692313</v>
      </c>
      <c r="K15" s="104"/>
      <c r="L15" s="89">
        <f t="shared" si="3"/>
        <v>7.6923076923076927E-2</v>
      </c>
      <c r="M15" s="91"/>
    </row>
    <row r="16" spans="1:13">
      <c r="A16" s="15" t="s">
        <v>16</v>
      </c>
      <c r="B16" s="87">
        <v>7</v>
      </c>
      <c r="C16" s="88"/>
      <c r="D16" s="87">
        <f t="shared" si="0"/>
        <v>182</v>
      </c>
      <c r="E16" s="88"/>
      <c r="F16" s="101">
        <f t="shared" si="1"/>
        <v>132</v>
      </c>
      <c r="G16" s="101"/>
      <c r="H16" s="102">
        <v>50</v>
      </c>
      <c r="I16" s="103"/>
      <c r="J16" s="104">
        <f t="shared" si="2"/>
        <v>0.72527472527472525</v>
      </c>
      <c r="K16" s="104"/>
      <c r="L16" s="89">
        <f t="shared" si="3"/>
        <v>0.27472527472527475</v>
      </c>
      <c r="M16" s="91"/>
    </row>
    <row r="17" spans="1:13">
      <c r="A17" s="15" t="s">
        <v>17</v>
      </c>
      <c r="B17" s="87">
        <v>2</v>
      </c>
      <c r="C17" s="88"/>
      <c r="D17" s="87">
        <f t="shared" si="0"/>
        <v>52</v>
      </c>
      <c r="E17" s="88"/>
      <c r="F17" s="101">
        <f>D17-H17</f>
        <v>49</v>
      </c>
      <c r="G17" s="101"/>
      <c r="H17" s="102">
        <v>3</v>
      </c>
      <c r="I17" s="103"/>
      <c r="J17" s="104">
        <f t="shared" si="2"/>
        <v>0.94230769230769229</v>
      </c>
      <c r="K17" s="104"/>
      <c r="L17" s="89">
        <f t="shared" si="3"/>
        <v>5.7692307692307696E-2</v>
      </c>
      <c r="M17" s="91"/>
    </row>
    <row r="18" spans="1:13">
      <c r="A18" s="15" t="s">
        <v>18</v>
      </c>
      <c r="B18" s="87">
        <v>1</v>
      </c>
      <c r="C18" s="88"/>
      <c r="D18" s="99">
        <f>B18*26+3</f>
        <v>29</v>
      </c>
      <c r="E18" s="100"/>
      <c r="F18" s="101">
        <f t="shared" si="1"/>
        <v>28</v>
      </c>
      <c r="G18" s="101"/>
      <c r="H18" s="102">
        <v>1</v>
      </c>
      <c r="I18" s="103"/>
      <c r="J18" s="104">
        <f t="shared" si="2"/>
        <v>0.96551724137931039</v>
      </c>
      <c r="K18" s="104"/>
      <c r="L18" s="89">
        <f t="shared" si="3"/>
        <v>3.4482758620689655E-2</v>
      </c>
      <c r="M18" s="91"/>
    </row>
    <row r="19" spans="1:13">
      <c r="A19" s="16" t="s">
        <v>19</v>
      </c>
      <c r="B19" s="87">
        <v>2</v>
      </c>
      <c r="C19" s="88"/>
      <c r="D19" s="87">
        <f>B19*26</f>
        <v>52</v>
      </c>
      <c r="E19" s="88"/>
      <c r="F19" s="101">
        <f t="shared" si="1"/>
        <v>39</v>
      </c>
      <c r="G19" s="101"/>
      <c r="H19" s="102">
        <v>13</v>
      </c>
      <c r="I19" s="103"/>
      <c r="J19" s="104">
        <f t="shared" si="2"/>
        <v>0.75</v>
      </c>
      <c r="K19" s="104"/>
      <c r="L19" s="89">
        <f t="shared" si="3"/>
        <v>0.25</v>
      </c>
      <c r="M19" s="91"/>
    </row>
    <row r="20" spans="1:13" ht="15.75" thickBot="1">
      <c r="A20" s="17"/>
      <c r="B20" s="18"/>
      <c r="C20" s="18"/>
      <c r="D20" s="54"/>
      <c r="E20" s="55"/>
      <c r="F20" s="18"/>
      <c r="G20" s="18"/>
      <c r="H20" s="21"/>
      <c r="I20" s="22"/>
      <c r="J20" s="23"/>
      <c r="K20" s="23"/>
      <c r="L20" s="24"/>
      <c r="M20" s="25"/>
    </row>
    <row r="21" spans="1:13">
      <c r="A21" s="10"/>
      <c r="B21" s="92"/>
      <c r="C21" s="93"/>
      <c r="D21" s="92"/>
      <c r="E21" s="93"/>
      <c r="F21" s="92"/>
      <c r="G21" s="93"/>
      <c r="H21" s="94"/>
      <c r="I21" s="95"/>
      <c r="J21" s="96"/>
      <c r="K21" s="97"/>
      <c r="L21" s="96"/>
      <c r="M21" s="98"/>
    </row>
    <row r="22" spans="1:13">
      <c r="A22" s="15" t="s">
        <v>10</v>
      </c>
      <c r="B22" s="87">
        <f>SUM(B12:C21)</f>
        <v>20</v>
      </c>
      <c r="C22" s="88"/>
      <c r="D22" s="87">
        <f>SUM(D12:E21)</f>
        <v>523</v>
      </c>
      <c r="E22" s="88"/>
      <c r="F22" s="87">
        <f>SUM(F12:G21)</f>
        <v>445</v>
      </c>
      <c r="G22" s="88"/>
      <c r="H22" s="87">
        <f>SUM(H12:I21)</f>
        <v>78</v>
      </c>
      <c r="I22" s="88"/>
      <c r="J22" s="89">
        <f>F22/D22</f>
        <v>0.85086042065009559</v>
      </c>
      <c r="K22" s="90"/>
      <c r="L22" s="89">
        <f>H22/D22</f>
        <v>0.14913957934990441</v>
      </c>
      <c r="M22" s="91"/>
    </row>
    <row r="23" spans="1:13" ht="15.75" thickBot="1">
      <c r="A23" s="26"/>
      <c r="B23" s="84"/>
      <c r="C23" s="85"/>
      <c r="D23" s="84"/>
      <c r="E23" s="85"/>
      <c r="F23" s="29"/>
      <c r="G23" s="30"/>
      <c r="H23" s="29"/>
      <c r="I23" s="30"/>
      <c r="J23" s="29"/>
      <c r="K23" s="30"/>
      <c r="L23" s="29"/>
      <c r="M23" s="31"/>
    </row>
    <row r="24" spans="1:13">
      <c r="B24" s="86"/>
      <c r="C24" s="86"/>
      <c r="D24" s="86"/>
      <c r="E24" s="86"/>
    </row>
    <row r="25" spans="1:13" ht="15.75" thickBot="1"/>
    <row r="26" spans="1:13">
      <c r="A26" s="32" t="s">
        <v>20</v>
      </c>
      <c r="B26" s="11"/>
      <c r="C26" s="11"/>
      <c r="D26" s="11"/>
      <c r="E26" s="33">
        <f>H22</f>
        <v>78</v>
      </c>
      <c r="F26" s="34"/>
      <c r="H26" s="32" t="s">
        <v>21</v>
      </c>
      <c r="I26" s="11"/>
      <c r="J26" s="11"/>
      <c r="K26" s="11"/>
      <c r="L26" s="35">
        <f>L22</f>
        <v>0.14913957934990441</v>
      </c>
      <c r="M26" s="36" t="s">
        <v>22</v>
      </c>
    </row>
    <row r="27" spans="1:13">
      <c r="A27" s="37"/>
      <c r="B27" s="38"/>
      <c r="C27" s="38" t="s">
        <v>23</v>
      </c>
      <c r="D27" s="38"/>
      <c r="E27" s="39">
        <v>38</v>
      </c>
      <c r="H27" s="37"/>
      <c r="I27" s="38"/>
      <c r="J27" s="38" t="s">
        <v>23</v>
      </c>
      <c r="K27" s="38"/>
      <c r="L27" s="40">
        <f>E27/D22</f>
        <v>7.2657743785850867E-2</v>
      </c>
      <c r="M27" s="39"/>
    </row>
    <row r="28" spans="1:13">
      <c r="A28" s="37"/>
      <c r="B28" s="38"/>
      <c r="C28" s="38" t="s">
        <v>24</v>
      </c>
      <c r="D28" s="38"/>
      <c r="E28" s="39">
        <v>0</v>
      </c>
      <c r="H28" s="37"/>
      <c r="I28" s="38"/>
      <c r="J28" s="38" t="s">
        <v>24</v>
      </c>
      <c r="K28" s="38"/>
      <c r="L28" s="40">
        <f>E28/D22</f>
        <v>0</v>
      </c>
      <c r="M28" s="39"/>
    </row>
    <row r="29" spans="1:13" ht="15.75" thickBot="1">
      <c r="A29" s="41"/>
      <c r="B29" s="42"/>
      <c r="C29" s="42" t="s">
        <v>25</v>
      </c>
      <c r="D29" s="42"/>
      <c r="E29" s="31">
        <f>E26-(E27+E28)</f>
        <v>40</v>
      </c>
      <c r="H29" s="41"/>
      <c r="I29" s="42"/>
      <c r="J29" s="42" t="s">
        <v>26</v>
      </c>
      <c r="K29" s="42"/>
      <c r="L29" s="43">
        <f>E29/D22</f>
        <v>7.6481835564053538E-2</v>
      </c>
      <c r="M29" s="31"/>
    </row>
    <row r="30" spans="1:13">
      <c r="A30" s="38"/>
      <c r="B30" s="38"/>
      <c r="C30" s="38"/>
      <c r="D30" s="38"/>
      <c r="E30" s="38"/>
      <c r="G30" s="38"/>
      <c r="H30" s="38"/>
      <c r="I30" s="38"/>
      <c r="J30" s="38"/>
      <c r="K30" s="40"/>
      <c r="L30" s="38"/>
    </row>
    <row r="31" spans="1:13" ht="15.75" thickBot="1">
      <c r="G31" s="38"/>
      <c r="H31" s="38"/>
      <c r="I31" s="38"/>
      <c r="J31" s="38"/>
      <c r="K31" s="38"/>
    </row>
    <row r="32" spans="1:13">
      <c r="A32" s="32" t="s">
        <v>27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>
      <c r="A33" s="41" t="s">
        <v>28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31"/>
    </row>
  </sheetData>
  <mergeCells count="73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J12:K12"/>
    <mergeCell ref="L12:M12"/>
    <mergeCell ref="B13:C13"/>
    <mergeCell ref="D13:E13"/>
    <mergeCell ref="F13:G13"/>
    <mergeCell ref="H13:I13"/>
    <mergeCell ref="J13:K13"/>
    <mergeCell ref="L13:M13"/>
    <mergeCell ref="D10:E10"/>
    <mergeCell ref="F10:G10"/>
    <mergeCell ref="H10:I10"/>
    <mergeCell ref="B12:C12"/>
    <mergeCell ref="D12:E12"/>
    <mergeCell ref="F12:G12"/>
    <mergeCell ref="H12:I12"/>
    <mergeCell ref="L9:M9"/>
    <mergeCell ref="B9:C9"/>
    <mergeCell ref="D9:E9"/>
    <mergeCell ref="F9:G9"/>
    <mergeCell ref="H9:I9"/>
    <mergeCell ref="J9:K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33"/>
  <sheetViews>
    <sheetView workbookViewId="0">
      <selection activeCell="F15" sqref="F15:G15"/>
    </sheetView>
  </sheetViews>
  <sheetFormatPr defaultRowHeight="15"/>
  <cols>
    <col min="1" max="1" width="22.28515625" customWidth="1"/>
    <col min="13" max="13" width="26.42578125" customWidth="1"/>
  </cols>
  <sheetData>
    <row r="1" spans="1:13">
      <c r="B1" s="1" t="s">
        <v>0</v>
      </c>
      <c r="C1" s="1"/>
      <c r="D1" s="1"/>
    </row>
    <row r="2" spans="1:13">
      <c r="D2" s="2" t="s">
        <v>34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56"/>
      <c r="K10" s="57"/>
      <c r="L10" s="56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12</v>
      </c>
      <c r="B12" s="99">
        <v>1</v>
      </c>
      <c r="C12" s="100"/>
      <c r="D12" s="99">
        <f t="shared" ref="D12:D17" si="0">B12*26</f>
        <v>26</v>
      </c>
      <c r="E12" s="100"/>
      <c r="F12" s="101">
        <f t="shared" ref="F12:F19" si="1">D12-H12</f>
        <v>26</v>
      </c>
      <c r="G12" s="101"/>
      <c r="H12" s="102">
        <v>0</v>
      </c>
      <c r="I12" s="103"/>
      <c r="J12" s="105">
        <f t="shared" ref="J12:J19" si="2">F12/D12</f>
        <v>1</v>
      </c>
      <c r="K12" s="105"/>
      <c r="L12" s="106">
        <f t="shared" ref="L12:L19" si="3">H12/D12</f>
        <v>0</v>
      </c>
      <c r="M12" s="107"/>
    </row>
    <row r="13" spans="1:13">
      <c r="A13" s="15" t="s">
        <v>13</v>
      </c>
      <c r="B13" s="87">
        <v>4</v>
      </c>
      <c r="C13" s="88"/>
      <c r="D13" s="87">
        <f t="shared" si="0"/>
        <v>104</v>
      </c>
      <c r="E13" s="88"/>
      <c r="F13" s="101">
        <f t="shared" si="1"/>
        <v>95</v>
      </c>
      <c r="G13" s="101"/>
      <c r="H13" s="102">
        <v>9</v>
      </c>
      <c r="I13" s="103"/>
      <c r="J13" s="104">
        <f t="shared" si="2"/>
        <v>0.91346153846153844</v>
      </c>
      <c r="K13" s="104"/>
      <c r="L13" s="89">
        <f t="shared" si="3"/>
        <v>8.6538461538461536E-2</v>
      </c>
      <c r="M13" s="91"/>
    </row>
    <row r="14" spans="1:13">
      <c r="A14" s="15" t="s">
        <v>14</v>
      </c>
      <c r="B14" s="87">
        <v>2</v>
      </c>
      <c r="C14" s="88"/>
      <c r="D14" s="87">
        <f t="shared" si="0"/>
        <v>52</v>
      </c>
      <c r="E14" s="88"/>
      <c r="F14" s="101">
        <f t="shared" si="1"/>
        <v>49</v>
      </c>
      <c r="G14" s="101"/>
      <c r="H14" s="102">
        <v>3</v>
      </c>
      <c r="I14" s="103"/>
      <c r="J14" s="104">
        <f t="shared" si="2"/>
        <v>0.94230769230769229</v>
      </c>
      <c r="K14" s="104"/>
      <c r="L14" s="89">
        <f t="shared" si="3"/>
        <v>5.7692307692307696E-2</v>
      </c>
      <c r="M14" s="91"/>
    </row>
    <row r="15" spans="1:13">
      <c r="A15" s="15" t="s">
        <v>15</v>
      </c>
      <c r="B15" s="87">
        <v>1</v>
      </c>
      <c r="C15" s="88"/>
      <c r="D15" s="87">
        <f t="shared" si="0"/>
        <v>26</v>
      </c>
      <c r="E15" s="88"/>
      <c r="F15" s="101">
        <f t="shared" si="1"/>
        <v>24</v>
      </c>
      <c r="G15" s="101"/>
      <c r="H15" s="102">
        <v>2</v>
      </c>
      <c r="I15" s="103"/>
      <c r="J15" s="104">
        <f t="shared" si="2"/>
        <v>0.92307692307692313</v>
      </c>
      <c r="K15" s="104"/>
      <c r="L15" s="89">
        <f t="shared" si="3"/>
        <v>7.6923076923076927E-2</v>
      </c>
      <c r="M15" s="91"/>
    </row>
    <row r="16" spans="1:13">
      <c r="A16" s="15" t="s">
        <v>16</v>
      </c>
      <c r="B16" s="87">
        <v>5</v>
      </c>
      <c r="C16" s="88"/>
      <c r="D16" s="87">
        <f t="shared" si="0"/>
        <v>130</v>
      </c>
      <c r="E16" s="88"/>
      <c r="F16" s="101">
        <f t="shared" si="1"/>
        <v>84</v>
      </c>
      <c r="G16" s="101"/>
      <c r="H16" s="102">
        <v>46</v>
      </c>
      <c r="I16" s="103"/>
      <c r="J16" s="104">
        <f t="shared" si="2"/>
        <v>0.64615384615384619</v>
      </c>
      <c r="K16" s="104"/>
      <c r="L16" s="89">
        <f t="shared" si="3"/>
        <v>0.35384615384615387</v>
      </c>
      <c r="M16" s="91"/>
    </row>
    <row r="17" spans="1:13">
      <c r="A17" s="15" t="s">
        <v>17</v>
      </c>
      <c r="B17" s="87">
        <v>2</v>
      </c>
      <c r="C17" s="88"/>
      <c r="D17" s="87">
        <f t="shared" si="0"/>
        <v>52</v>
      </c>
      <c r="E17" s="88"/>
      <c r="F17" s="101">
        <f>D17-H17</f>
        <v>41</v>
      </c>
      <c r="G17" s="101"/>
      <c r="H17" s="102">
        <v>11</v>
      </c>
      <c r="I17" s="103"/>
      <c r="J17" s="104">
        <f t="shared" si="2"/>
        <v>0.78846153846153844</v>
      </c>
      <c r="K17" s="104"/>
      <c r="L17" s="89">
        <f t="shared" si="3"/>
        <v>0.21153846153846154</v>
      </c>
      <c r="M17" s="91"/>
    </row>
    <row r="18" spans="1:13">
      <c r="A18" s="15" t="s">
        <v>18</v>
      </c>
      <c r="B18" s="87">
        <v>1</v>
      </c>
      <c r="C18" s="88"/>
      <c r="D18" s="99">
        <f>B18*26+3</f>
        <v>29</v>
      </c>
      <c r="E18" s="100"/>
      <c r="F18" s="101">
        <f t="shared" si="1"/>
        <v>26</v>
      </c>
      <c r="G18" s="101"/>
      <c r="H18" s="102">
        <v>3</v>
      </c>
      <c r="I18" s="103"/>
      <c r="J18" s="104">
        <f t="shared" si="2"/>
        <v>0.89655172413793105</v>
      </c>
      <c r="K18" s="104"/>
      <c r="L18" s="89">
        <f t="shared" si="3"/>
        <v>0.10344827586206896</v>
      </c>
      <c r="M18" s="91"/>
    </row>
    <row r="19" spans="1:13">
      <c r="A19" s="16" t="s">
        <v>19</v>
      </c>
      <c r="B19" s="87">
        <v>2</v>
      </c>
      <c r="C19" s="88"/>
      <c r="D19" s="87">
        <f>B19*26</f>
        <v>52</v>
      </c>
      <c r="E19" s="88"/>
      <c r="F19" s="101">
        <f t="shared" si="1"/>
        <v>31</v>
      </c>
      <c r="G19" s="101"/>
      <c r="H19" s="102">
        <v>21</v>
      </c>
      <c r="I19" s="103"/>
      <c r="J19" s="104">
        <f t="shared" si="2"/>
        <v>0.59615384615384615</v>
      </c>
      <c r="K19" s="104"/>
      <c r="L19" s="89">
        <f t="shared" si="3"/>
        <v>0.40384615384615385</v>
      </c>
      <c r="M19" s="91"/>
    </row>
    <row r="20" spans="1:13" ht="15.75" thickBot="1">
      <c r="A20" s="17"/>
      <c r="B20" s="18"/>
      <c r="C20" s="18"/>
      <c r="D20" s="58"/>
      <c r="E20" s="59"/>
      <c r="F20" s="18"/>
      <c r="G20" s="18"/>
      <c r="H20" s="21"/>
      <c r="I20" s="22"/>
      <c r="J20" s="23"/>
      <c r="K20" s="23"/>
      <c r="L20" s="24"/>
      <c r="M20" s="25"/>
    </row>
    <row r="21" spans="1:13">
      <c r="A21" s="10"/>
      <c r="B21" s="92"/>
      <c r="C21" s="93"/>
      <c r="D21" s="92"/>
      <c r="E21" s="93"/>
      <c r="F21" s="92"/>
      <c r="G21" s="93"/>
      <c r="H21" s="94"/>
      <c r="I21" s="95"/>
      <c r="J21" s="96"/>
      <c r="K21" s="97"/>
      <c r="L21" s="96"/>
      <c r="M21" s="98"/>
    </row>
    <row r="22" spans="1:13">
      <c r="A22" s="15" t="s">
        <v>10</v>
      </c>
      <c r="B22" s="87">
        <f>SUM(B12:C21)</f>
        <v>18</v>
      </c>
      <c r="C22" s="88"/>
      <c r="D22" s="87">
        <f>SUM(D12:E21)</f>
        <v>471</v>
      </c>
      <c r="E22" s="88"/>
      <c r="F22" s="87">
        <f>SUM(F12:G21)</f>
        <v>376</v>
      </c>
      <c r="G22" s="88"/>
      <c r="H22" s="87">
        <f>SUM(H12:I21)</f>
        <v>95</v>
      </c>
      <c r="I22" s="88"/>
      <c r="J22" s="89">
        <f>F22/D22</f>
        <v>0.79830148619957542</v>
      </c>
      <c r="K22" s="90"/>
      <c r="L22" s="89">
        <f>H22/D22</f>
        <v>0.20169851380042464</v>
      </c>
      <c r="M22" s="91"/>
    </row>
    <row r="23" spans="1:13" ht="15.75" thickBot="1">
      <c r="A23" s="26"/>
      <c r="B23" s="84"/>
      <c r="C23" s="85"/>
      <c r="D23" s="84"/>
      <c r="E23" s="85"/>
      <c r="F23" s="29"/>
      <c r="G23" s="30"/>
      <c r="H23" s="29"/>
      <c r="I23" s="30"/>
      <c r="J23" s="29"/>
      <c r="K23" s="30"/>
      <c r="L23" s="29"/>
      <c r="M23" s="31"/>
    </row>
    <row r="24" spans="1:13">
      <c r="B24" s="86"/>
      <c r="C24" s="86"/>
      <c r="D24" s="86"/>
      <c r="E24" s="86"/>
    </row>
    <row r="25" spans="1:13" ht="15.75" thickBot="1"/>
    <row r="26" spans="1:13">
      <c r="A26" s="32" t="s">
        <v>20</v>
      </c>
      <c r="B26" s="11"/>
      <c r="C26" s="11"/>
      <c r="D26" s="11"/>
      <c r="E26" s="33">
        <f>H22</f>
        <v>95</v>
      </c>
      <c r="F26" s="34"/>
      <c r="H26" s="32" t="s">
        <v>21</v>
      </c>
      <c r="I26" s="11"/>
      <c r="J26" s="11"/>
      <c r="K26" s="11"/>
      <c r="L26" s="35">
        <f>L22</f>
        <v>0.20169851380042464</v>
      </c>
      <c r="M26" s="36" t="s">
        <v>22</v>
      </c>
    </row>
    <row r="27" spans="1:13">
      <c r="A27" s="37"/>
      <c r="B27" s="38"/>
      <c r="C27" s="38" t="s">
        <v>23</v>
      </c>
      <c r="D27" s="38"/>
      <c r="E27" s="39">
        <v>66</v>
      </c>
      <c r="H27" s="37"/>
      <c r="I27" s="38"/>
      <c r="J27" s="38" t="s">
        <v>23</v>
      </c>
      <c r="K27" s="38"/>
      <c r="L27" s="40">
        <f>E27/D22</f>
        <v>0.14012738853503184</v>
      </c>
      <c r="M27" s="39"/>
    </row>
    <row r="28" spans="1:13">
      <c r="A28" s="37"/>
      <c r="B28" s="38"/>
      <c r="C28" s="38" t="s">
        <v>24</v>
      </c>
      <c r="D28" s="38"/>
      <c r="E28" s="39">
        <v>0</v>
      </c>
      <c r="H28" s="37"/>
      <c r="I28" s="38"/>
      <c r="J28" s="38" t="s">
        <v>24</v>
      </c>
      <c r="K28" s="38"/>
      <c r="L28" s="40">
        <f>E28/D22</f>
        <v>0</v>
      </c>
      <c r="M28" s="39"/>
    </row>
    <row r="29" spans="1:13" ht="15.75" thickBot="1">
      <c r="A29" s="41"/>
      <c r="B29" s="42"/>
      <c r="C29" s="42" t="s">
        <v>25</v>
      </c>
      <c r="D29" s="42"/>
      <c r="E29" s="31">
        <f>E26-(E27+E28)</f>
        <v>29</v>
      </c>
      <c r="H29" s="41"/>
      <c r="I29" s="42"/>
      <c r="J29" s="42" t="s">
        <v>26</v>
      </c>
      <c r="K29" s="42"/>
      <c r="L29" s="43">
        <f>E29/D22</f>
        <v>6.1571125265392782E-2</v>
      </c>
      <c r="M29" s="31"/>
    </row>
    <row r="30" spans="1:13">
      <c r="A30" s="38"/>
      <c r="B30" s="38"/>
      <c r="C30" s="38"/>
      <c r="D30" s="38"/>
      <c r="E30" s="38"/>
      <c r="G30" s="38"/>
      <c r="H30" s="38"/>
      <c r="I30" s="38"/>
      <c r="J30" s="38"/>
      <c r="K30" s="40"/>
      <c r="L30" s="38"/>
    </row>
    <row r="31" spans="1:13" ht="15.75" thickBot="1">
      <c r="G31" s="38"/>
      <c r="H31" s="38"/>
      <c r="I31" s="38"/>
      <c r="J31" s="38"/>
      <c r="K31" s="38"/>
    </row>
    <row r="32" spans="1:13">
      <c r="A32" s="32" t="s">
        <v>27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>
      <c r="A33" s="41" t="s">
        <v>28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31"/>
    </row>
  </sheetData>
  <mergeCells count="73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J12:K12"/>
    <mergeCell ref="L12:M12"/>
    <mergeCell ref="B13:C13"/>
    <mergeCell ref="D13:E13"/>
    <mergeCell ref="F13:G13"/>
    <mergeCell ref="H13:I13"/>
    <mergeCell ref="J13:K13"/>
    <mergeCell ref="L13:M13"/>
    <mergeCell ref="D10:E10"/>
    <mergeCell ref="F10:G10"/>
    <mergeCell ref="H10:I10"/>
    <mergeCell ref="B12:C12"/>
    <mergeCell ref="D12:E12"/>
    <mergeCell ref="F12:G12"/>
    <mergeCell ref="H12:I12"/>
    <mergeCell ref="L9:M9"/>
    <mergeCell ref="B9:C9"/>
    <mergeCell ref="D9:E9"/>
    <mergeCell ref="F9:G9"/>
    <mergeCell ref="H9:I9"/>
    <mergeCell ref="J9:K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33"/>
  <sheetViews>
    <sheetView workbookViewId="0">
      <selection activeCell="H15" sqref="H15:I15"/>
    </sheetView>
  </sheetViews>
  <sheetFormatPr defaultRowHeight="15"/>
  <cols>
    <col min="1" max="1" width="23" customWidth="1"/>
    <col min="13" max="13" width="27.7109375" customWidth="1"/>
  </cols>
  <sheetData>
    <row r="1" spans="1:13">
      <c r="B1" s="1" t="s">
        <v>0</v>
      </c>
      <c r="C1" s="1"/>
      <c r="D1" s="1"/>
    </row>
    <row r="2" spans="1:13">
      <c r="D2" s="2" t="s">
        <v>35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62"/>
      <c r="K10" s="63"/>
      <c r="L10" s="62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12</v>
      </c>
      <c r="B12" s="99">
        <v>1</v>
      </c>
      <c r="C12" s="100"/>
      <c r="D12" s="99">
        <f t="shared" ref="D12:D17" si="0">B12*27</f>
        <v>27</v>
      </c>
      <c r="E12" s="100"/>
      <c r="F12" s="101">
        <f t="shared" ref="F12:F19" si="1">D12-H12</f>
        <v>27</v>
      </c>
      <c r="G12" s="101"/>
      <c r="H12" s="102">
        <v>0</v>
      </c>
      <c r="I12" s="103"/>
      <c r="J12" s="105">
        <f t="shared" ref="J12:J19" si="2">F12/D12</f>
        <v>1</v>
      </c>
      <c r="K12" s="105"/>
      <c r="L12" s="106">
        <f t="shared" ref="L12:L19" si="3">H12/D12</f>
        <v>0</v>
      </c>
      <c r="M12" s="107"/>
    </row>
    <row r="13" spans="1:13">
      <c r="A13" s="15" t="s">
        <v>13</v>
      </c>
      <c r="B13" s="87">
        <v>4</v>
      </c>
      <c r="C13" s="88"/>
      <c r="D13" s="87">
        <f t="shared" si="0"/>
        <v>108</v>
      </c>
      <c r="E13" s="88"/>
      <c r="F13" s="101">
        <f t="shared" si="1"/>
        <v>100</v>
      </c>
      <c r="G13" s="101"/>
      <c r="H13" s="102">
        <v>8</v>
      </c>
      <c r="I13" s="103"/>
      <c r="J13" s="104">
        <f t="shared" si="2"/>
        <v>0.92592592592592593</v>
      </c>
      <c r="K13" s="104"/>
      <c r="L13" s="89">
        <f t="shared" si="3"/>
        <v>7.407407407407407E-2</v>
      </c>
      <c r="M13" s="91"/>
    </row>
    <row r="14" spans="1:13">
      <c r="A14" s="15" t="s">
        <v>14</v>
      </c>
      <c r="B14" s="87">
        <v>2</v>
      </c>
      <c r="C14" s="88"/>
      <c r="D14" s="87">
        <f t="shared" si="0"/>
        <v>54</v>
      </c>
      <c r="E14" s="88"/>
      <c r="F14" s="101">
        <f t="shared" si="1"/>
        <v>40</v>
      </c>
      <c r="G14" s="101"/>
      <c r="H14" s="102">
        <v>14</v>
      </c>
      <c r="I14" s="103"/>
      <c r="J14" s="104">
        <f t="shared" si="2"/>
        <v>0.7407407407407407</v>
      </c>
      <c r="K14" s="104"/>
      <c r="L14" s="89">
        <f t="shared" si="3"/>
        <v>0.25925925925925924</v>
      </c>
      <c r="M14" s="91"/>
    </row>
    <row r="15" spans="1:13">
      <c r="A15" s="15" t="s">
        <v>15</v>
      </c>
      <c r="B15" s="87">
        <v>1</v>
      </c>
      <c r="C15" s="88"/>
      <c r="D15" s="87">
        <f t="shared" si="0"/>
        <v>27</v>
      </c>
      <c r="E15" s="88"/>
      <c r="F15" s="101">
        <f t="shared" ref="F15" si="4">D15-H15</f>
        <v>14</v>
      </c>
      <c r="G15" s="101"/>
      <c r="H15" s="102">
        <v>13</v>
      </c>
      <c r="I15" s="103"/>
      <c r="J15" s="104">
        <f t="shared" si="2"/>
        <v>0.51851851851851849</v>
      </c>
      <c r="K15" s="104"/>
      <c r="L15" s="89">
        <f t="shared" si="3"/>
        <v>0.48148148148148145</v>
      </c>
      <c r="M15" s="91"/>
    </row>
    <row r="16" spans="1:13">
      <c r="A16" s="15" t="s">
        <v>16</v>
      </c>
      <c r="B16" s="87">
        <v>5</v>
      </c>
      <c r="C16" s="88"/>
      <c r="D16" s="87">
        <f t="shared" si="0"/>
        <v>135</v>
      </c>
      <c r="E16" s="88"/>
      <c r="F16" s="101">
        <f t="shared" si="1"/>
        <v>83</v>
      </c>
      <c r="G16" s="101"/>
      <c r="H16" s="102">
        <v>52</v>
      </c>
      <c r="I16" s="103"/>
      <c r="J16" s="104">
        <f t="shared" si="2"/>
        <v>0.61481481481481481</v>
      </c>
      <c r="K16" s="104"/>
      <c r="L16" s="89">
        <f t="shared" si="3"/>
        <v>0.38518518518518519</v>
      </c>
      <c r="M16" s="91"/>
    </row>
    <row r="17" spans="1:13">
      <c r="A17" s="15" t="s">
        <v>17</v>
      </c>
      <c r="B17" s="87">
        <v>2</v>
      </c>
      <c r="C17" s="88"/>
      <c r="D17" s="87">
        <f t="shared" si="0"/>
        <v>54</v>
      </c>
      <c r="E17" s="88"/>
      <c r="F17" s="101">
        <f>D17-H17</f>
        <v>42</v>
      </c>
      <c r="G17" s="101"/>
      <c r="H17" s="102">
        <v>12</v>
      </c>
      <c r="I17" s="103"/>
      <c r="J17" s="104">
        <f t="shared" si="2"/>
        <v>0.77777777777777779</v>
      </c>
      <c r="K17" s="104"/>
      <c r="L17" s="89">
        <f t="shared" si="3"/>
        <v>0.22222222222222221</v>
      </c>
      <c r="M17" s="91"/>
    </row>
    <row r="18" spans="1:13">
      <c r="A18" s="15" t="s">
        <v>18</v>
      </c>
      <c r="B18" s="87">
        <v>1</v>
      </c>
      <c r="C18" s="88"/>
      <c r="D18" s="99">
        <f>B18*27+3</f>
        <v>30</v>
      </c>
      <c r="E18" s="100"/>
      <c r="F18" s="101">
        <f t="shared" si="1"/>
        <v>30</v>
      </c>
      <c r="G18" s="101"/>
      <c r="H18" s="102">
        <v>0</v>
      </c>
      <c r="I18" s="103"/>
      <c r="J18" s="104">
        <f t="shared" si="2"/>
        <v>1</v>
      </c>
      <c r="K18" s="104"/>
      <c r="L18" s="89">
        <f t="shared" si="3"/>
        <v>0</v>
      </c>
      <c r="M18" s="91"/>
    </row>
    <row r="19" spans="1:13">
      <c r="A19" s="16" t="s">
        <v>19</v>
      </c>
      <c r="B19" s="87">
        <v>2</v>
      </c>
      <c r="C19" s="88"/>
      <c r="D19" s="87">
        <f>B19*27</f>
        <v>54</v>
      </c>
      <c r="E19" s="88"/>
      <c r="F19" s="101">
        <f t="shared" si="1"/>
        <v>35</v>
      </c>
      <c r="G19" s="101"/>
      <c r="H19" s="102">
        <v>19</v>
      </c>
      <c r="I19" s="103"/>
      <c r="J19" s="104">
        <f t="shared" si="2"/>
        <v>0.64814814814814814</v>
      </c>
      <c r="K19" s="104"/>
      <c r="L19" s="89">
        <f t="shared" si="3"/>
        <v>0.35185185185185186</v>
      </c>
      <c r="M19" s="91"/>
    </row>
    <row r="20" spans="1:13" ht="15.75" thickBot="1">
      <c r="A20" s="17"/>
      <c r="B20" s="18"/>
      <c r="C20" s="18"/>
      <c r="D20" s="60"/>
      <c r="E20" s="61"/>
      <c r="F20" s="18"/>
      <c r="G20" s="18"/>
      <c r="H20" s="21"/>
      <c r="I20" s="22"/>
      <c r="J20" s="23"/>
      <c r="K20" s="23"/>
      <c r="L20" s="24"/>
      <c r="M20" s="25"/>
    </row>
    <row r="21" spans="1:13">
      <c r="A21" s="10"/>
      <c r="B21" s="92"/>
      <c r="C21" s="93"/>
      <c r="D21" s="92"/>
      <c r="E21" s="93"/>
      <c r="F21" s="92"/>
      <c r="G21" s="93"/>
      <c r="H21" s="94"/>
      <c r="I21" s="95"/>
      <c r="J21" s="96"/>
      <c r="K21" s="97"/>
      <c r="L21" s="96"/>
      <c r="M21" s="98"/>
    </row>
    <row r="22" spans="1:13">
      <c r="A22" s="15" t="s">
        <v>10</v>
      </c>
      <c r="B22" s="87">
        <f>SUM(B12:C21)</f>
        <v>18</v>
      </c>
      <c r="C22" s="88"/>
      <c r="D22" s="87">
        <f>SUM(D12:E21)</f>
        <v>489</v>
      </c>
      <c r="E22" s="88"/>
      <c r="F22" s="87">
        <f>SUM(F12:G21)</f>
        <v>371</v>
      </c>
      <c r="G22" s="88"/>
      <c r="H22" s="87">
        <f>SUM(H12:I21)</f>
        <v>118</v>
      </c>
      <c r="I22" s="88"/>
      <c r="J22" s="89">
        <f>F22/D22</f>
        <v>0.75869120654396727</v>
      </c>
      <c r="K22" s="90"/>
      <c r="L22" s="89">
        <f>H22/D22</f>
        <v>0.24130879345603273</v>
      </c>
      <c r="M22" s="91"/>
    </row>
    <row r="23" spans="1:13" ht="15.75" thickBot="1">
      <c r="A23" s="26"/>
      <c r="B23" s="84"/>
      <c r="C23" s="85"/>
      <c r="D23" s="84"/>
      <c r="E23" s="85"/>
      <c r="F23" s="29"/>
      <c r="G23" s="30"/>
      <c r="H23" s="29"/>
      <c r="I23" s="30"/>
      <c r="J23" s="29"/>
      <c r="K23" s="30"/>
      <c r="L23" s="29"/>
      <c r="M23" s="31"/>
    </row>
    <row r="24" spans="1:13">
      <c r="B24" s="86"/>
      <c r="C24" s="86"/>
      <c r="D24" s="86"/>
      <c r="E24" s="86"/>
    </row>
    <row r="25" spans="1:13" ht="15.75" thickBot="1"/>
    <row r="26" spans="1:13">
      <c r="A26" s="32" t="s">
        <v>20</v>
      </c>
      <c r="B26" s="11"/>
      <c r="C26" s="11"/>
      <c r="D26" s="11"/>
      <c r="E26" s="33">
        <f>H22</f>
        <v>118</v>
      </c>
      <c r="F26" s="34"/>
      <c r="H26" s="32" t="s">
        <v>21</v>
      </c>
      <c r="I26" s="11"/>
      <c r="J26" s="11"/>
      <c r="K26" s="11"/>
      <c r="L26" s="35">
        <f>L22</f>
        <v>0.24130879345603273</v>
      </c>
      <c r="M26" s="36" t="s">
        <v>22</v>
      </c>
    </row>
    <row r="27" spans="1:13">
      <c r="A27" s="37"/>
      <c r="B27" s="38"/>
      <c r="C27" s="38" t="s">
        <v>23</v>
      </c>
      <c r="D27" s="38"/>
      <c r="E27" s="39">
        <v>78</v>
      </c>
      <c r="H27" s="37"/>
      <c r="I27" s="38"/>
      <c r="J27" s="38" t="s">
        <v>23</v>
      </c>
      <c r="K27" s="38"/>
      <c r="L27" s="40">
        <f>E27/D22</f>
        <v>0.15950920245398773</v>
      </c>
      <c r="M27" s="39"/>
    </row>
    <row r="28" spans="1:13">
      <c r="A28" s="37"/>
      <c r="B28" s="38"/>
      <c r="C28" s="38" t="s">
        <v>24</v>
      </c>
      <c r="D28" s="38"/>
      <c r="E28" s="39">
        <v>5</v>
      </c>
      <c r="H28" s="37"/>
      <c r="I28" s="38"/>
      <c r="J28" s="38" t="s">
        <v>24</v>
      </c>
      <c r="K28" s="38"/>
      <c r="L28" s="40">
        <f>E28/D22</f>
        <v>1.0224948875255624E-2</v>
      </c>
      <c r="M28" s="39"/>
    </row>
    <row r="29" spans="1:13" ht="15.75" thickBot="1">
      <c r="A29" s="41"/>
      <c r="B29" s="42"/>
      <c r="C29" s="42" t="s">
        <v>25</v>
      </c>
      <c r="D29" s="42"/>
      <c r="E29" s="31">
        <f>E26-(E27+E28)</f>
        <v>35</v>
      </c>
      <c r="H29" s="41"/>
      <c r="I29" s="42"/>
      <c r="J29" s="42" t="s">
        <v>26</v>
      </c>
      <c r="K29" s="42"/>
      <c r="L29" s="43">
        <f>E29/D22</f>
        <v>7.1574642126789365E-2</v>
      </c>
      <c r="M29" s="31"/>
    </row>
    <row r="30" spans="1:13">
      <c r="A30" s="38"/>
      <c r="B30" s="38"/>
      <c r="C30" s="38"/>
      <c r="D30" s="38"/>
      <c r="E30" s="38"/>
      <c r="G30" s="38"/>
      <c r="H30" s="38"/>
      <c r="I30" s="38"/>
      <c r="J30" s="38"/>
      <c r="K30" s="40"/>
      <c r="L30" s="38"/>
    </row>
    <row r="31" spans="1:13" ht="15.75" thickBot="1">
      <c r="G31" s="38"/>
      <c r="H31" s="38"/>
      <c r="I31" s="38"/>
      <c r="J31" s="38"/>
      <c r="K31" s="38"/>
    </row>
    <row r="32" spans="1:13">
      <c r="A32" s="32" t="s">
        <v>27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>
      <c r="A33" s="41" t="s">
        <v>28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31"/>
    </row>
  </sheetData>
  <mergeCells count="73">
    <mergeCell ref="L9:M9"/>
    <mergeCell ref="B9:C9"/>
    <mergeCell ref="D9:E9"/>
    <mergeCell ref="F9:G9"/>
    <mergeCell ref="H9:I9"/>
    <mergeCell ref="J9:K9"/>
    <mergeCell ref="D10:E10"/>
    <mergeCell ref="F10:G10"/>
    <mergeCell ref="H10:I10"/>
    <mergeCell ref="B12:C12"/>
    <mergeCell ref="D12:E12"/>
    <mergeCell ref="F12:G12"/>
    <mergeCell ref="H12:I12"/>
    <mergeCell ref="J12:K12"/>
    <mergeCell ref="L12:M12"/>
    <mergeCell ref="B13:C13"/>
    <mergeCell ref="D13:E13"/>
    <mergeCell ref="F13:G13"/>
    <mergeCell ref="H13:I13"/>
    <mergeCell ref="J13:K13"/>
    <mergeCell ref="L13:M13"/>
    <mergeCell ref="L15:M15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M32"/>
    </sheetView>
  </sheetViews>
  <sheetFormatPr defaultRowHeight="15"/>
  <cols>
    <col min="1" max="1" width="22.85546875" customWidth="1"/>
    <col min="13" max="13" width="27.7109375" customWidth="1"/>
  </cols>
  <sheetData>
    <row r="1" spans="1:13">
      <c r="B1" s="1" t="s">
        <v>0</v>
      </c>
      <c r="C1" s="1"/>
      <c r="D1" s="1"/>
    </row>
    <row r="2" spans="1:13">
      <c r="D2" s="2" t="s">
        <v>36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66"/>
      <c r="K10" s="67"/>
      <c r="L10" s="66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13</v>
      </c>
      <c r="B12" s="87">
        <v>4</v>
      </c>
      <c r="C12" s="88"/>
      <c r="D12" s="87">
        <f>B12*26</f>
        <v>104</v>
      </c>
      <c r="E12" s="88"/>
      <c r="F12" s="101">
        <f t="shared" ref="F12:F18" si="0">D12-H12</f>
        <v>70</v>
      </c>
      <c r="G12" s="101"/>
      <c r="H12" s="102">
        <v>34</v>
      </c>
      <c r="I12" s="103"/>
      <c r="J12" s="104">
        <f t="shared" ref="J12:J18" si="1">F12/D12</f>
        <v>0.67307692307692313</v>
      </c>
      <c r="K12" s="104"/>
      <c r="L12" s="89">
        <f t="shared" ref="L12:L18" si="2">H12/D12</f>
        <v>0.32692307692307693</v>
      </c>
      <c r="M12" s="91"/>
    </row>
    <row r="13" spans="1:13">
      <c r="A13" s="15" t="s">
        <v>14</v>
      </c>
      <c r="B13" s="87">
        <v>2</v>
      </c>
      <c r="C13" s="88"/>
      <c r="D13" s="87">
        <f>B13*26</f>
        <v>52</v>
      </c>
      <c r="E13" s="88"/>
      <c r="F13" s="101">
        <f t="shared" si="0"/>
        <v>37</v>
      </c>
      <c r="G13" s="101"/>
      <c r="H13" s="102">
        <v>15</v>
      </c>
      <c r="I13" s="103"/>
      <c r="J13" s="104">
        <f t="shared" si="1"/>
        <v>0.71153846153846156</v>
      </c>
      <c r="K13" s="104"/>
      <c r="L13" s="89">
        <f t="shared" si="2"/>
        <v>0.28846153846153844</v>
      </c>
      <c r="M13" s="91"/>
    </row>
    <row r="14" spans="1:13">
      <c r="A14" s="15" t="s">
        <v>15</v>
      </c>
      <c r="B14" s="87">
        <v>1</v>
      </c>
      <c r="C14" s="88"/>
      <c r="D14" s="87">
        <f>B14*26</f>
        <v>26</v>
      </c>
      <c r="E14" s="88"/>
      <c r="F14" s="101">
        <f t="shared" ref="F14" si="3">D14-H14</f>
        <v>26</v>
      </c>
      <c r="G14" s="101"/>
      <c r="H14" s="102">
        <v>0</v>
      </c>
      <c r="I14" s="103"/>
      <c r="J14" s="104">
        <f t="shared" si="1"/>
        <v>1</v>
      </c>
      <c r="K14" s="104"/>
      <c r="L14" s="89">
        <f t="shared" si="2"/>
        <v>0</v>
      </c>
      <c r="M14" s="91"/>
    </row>
    <row r="15" spans="1:13">
      <c r="A15" s="15" t="s">
        <v>16</v>
      </c>
      <c r="B15" s="115">
        <v>5</v>
      </c>
      <c r="C15" s="116"/>
      <c r="D15" s="87">
        <f>B15*26</f>
        <v>130</v>
      </c>
      <c r="E15" s="88"/>
      <c r="F15" s="101">
        <f t="shared" si="0"/>
        <v>106</v>
      </c>
      <c r="G15" s="101"/>
      <c r="H15" s="102">
        <v>24</v>
      </c>
      <c r="I15" s="103"/>
      <c r="J15" s="104">
        <f t="shared" si="1"/>
        <v>0.81538461538461537</v>
      </c>
      <c r="K15" s="104"/>
      <c r="L15" s="89">
        <f t="shared" si="2"/>
        <v>0.18461538461538463</v>
      </c>
      <c r="M15" s="91"/>
    </row>
    <row r="16" spans="1:13">
      <c r="A16" s="15" t="s">
        <v>17</v>
      </c>
      <c r="B16" s="87">
        <v>2</v>
      </c>
      <c r="C16" s="88"/>
      <c r="D16" s="87">
        <f>B16*26</f>
        <v>52</v>
      </c>
      <c r="E16" s="88"/>
      <c r="F16" s="101">
        <f>D16-H16</f>
        <v>37</v>
      </c>
      <c r="G16" s="101"/>
      <c r="H16" s="102">
        <v>15</v>
      </c>
      <c r="I16" s="103"/>
      <c r="J16" s="104">
        <f t="shared" si="1"/>
        <v>0.71153846153846156</v>
      </c>
      <c r="K16" s="104"/>
      <c r="L16" s="89">
        <f t="shared" si="2"/>
        <v>0.28846153846153844</v>
      </c>
      <c r="M16" s="91"/>
    </row>
    <row r="17" spans="1:13">
      <c r="A17" s="15" t="s">
        <v>18</v>
      </c>
      <c r="B17" s="87">
        <v>1</v>
      </c>
      <c r="C17" s="88"/>
      <c r="D17" s="99">
        <f>B17*26+3</f>
        <v>29</v>
      </c>
      <c r="E17" s="100"/>
      <c r="F17" s="101">
        <f t="shared" si="0"/>
        <v>9</v>
      </c>
      <c r="G17" s="101"/>
      <c r="H17" s="102">
        <v>20</v>
      </c>
      <c r="I17" s="103"/>
      <c r="J17" s="104">
        <f t="shared" si="1"/>
        <v>0.31034482758620691</v>
      </c>
      <c r="K17" s="104"/>
      <c r="L17" s="89">
        <f t="shared" si="2"/>
        <v>0.68965517241379315</v>
      </c>
      <c r="M17" s="91"/>
    </row>
    <row r="18" spans="1:13">
      <c r="A18" s="16" t="s">
        <v>19</v>
      </c>
      <c r="B18" s="87">
        <v>2</v>
      </c>
      <c r="C18" s="88"/>
      <c r="D18" s="87">
        <f>B18*26</f>
        <v>52</v>
      </c>
      <c r="E18" s="88"/>
      <c r="F18" s="101">
        <f t="shared" si="0"/>
        <v>13</v>
      </c>
      <c r="G18" s="101"/>
      <c r="H18" s="102">
        <v>39</v>
      </c>
      <c r="I18" s="103"/>
      <c r="J18" s="104">
        <f t="shared" si="1"/>
        <v>0.25</v>
      </c>
      <c r="K18" s="104"/>
      <c r="L18" s="89">
        <f t="shared" si="2"/>
        <v>0.75</v>
      </c>
      <c r="M18" s="91"/>
    </row>
    <row r="19" spans="1:13" ht="15.75" thickBot="1">
      <c r="A19" s="17"/>
      <c r="B19" s="18"/>
      <c r="C19" s="18"/>
      <c r="D19" s="64"/>
      <c r="E19" s="65"/>
      <c r="F19" s="18"/>
      <c r="G19" s="18"/>
      <c r="H19" s="21"/>
      <c r="I19" s="22"/>
      <c r="J19" s="23"/>
      <c r="K19" s="23"/>
      <c r="L19" s="24"/>
      <c r="M19" s="25"/>
    </row>
    <row r="20" spans="1:13">
      <c r="A20" s="10"/>
      <c r="B20" s="92"/>
      <c r="C20" s="93"/>
      <c r="D20" s="92"/>
      <c r="E20" s="93"/>
      <c r="F20" s="92"/>
      <c r="G20" s="93"/>
      <c r="H20" s="94"/>
      <c r="I20" s="95"/>
      <c r="J20" s="96"/>
      <c r="K20" s="97"/>
      <c r="L20" s="96"/>
      <c r="M20" s="98"/>
    </row>
    <row r="21" spans="1:13">
      <c r="A21" s="15" t="s">
        <v>10</v>
      </c>
      <c r="B21" s="87">
        <f>SUM(B12:C20)</f>
        <v>17</v>
      </c>
      <c r="C21" s="88"/>
      <c r="D21" s="87">
        <f>SUM(D12:E20)</f>
        <v>445</v>
      </c>
      <c r="E21" s="88"/>
      <c r="F21" s="87">
        <f>SUM(F12:G20)</f>
        <v>298</v>
      </c>
      <c r="G21" s="88"/>
      <c r="H21" s="87">
        <f>SUM(H12:I20)</f>
        <v>147</v>
      </c>
      <c r="I21" s="88"/>
      <c r="J21" s="89">
        <f>F21/D21</f>
        <v>0.66966292134831462</v>
      </c>
      <c r="K21" s="90"/>
      <c r="L21" s="89">
        <f>H21/D21</f>
        <v>0.33033707865168538</v>
      </c>
      <c r="M21" s="91"/>
    </row>
    <row r="22" spans="1:13" ht="15.75" thickBot="1">
      <c r="A22" s="26"/>
      <c r="B22" s="84"/>
      <c r="C22" s="85"/>
      <c r="D22" s="84"/>
      <c r="E22" s="85"/>
      <c r="F22" s="29"/>
      <c r="G22" s="30"/>
      <c r="H22" s="29"/>
      <c r="I22" s="30"/>
      <c r="J22" s="29"/>
      <c r="K22" s="30"/>
      <c r="L22" s="29"/>
      <c r="M22" s="31"/>
    </row>
    <row r="23" spans="1:13">
      <c r="B23" s="86"/>
      <c r="C23" s="86"/>
      <c r="D23" s="86"/>
      <c r="E23" s="86"/>
    </row>
    <row r="24" spans="1:13" ht="15.75" thickBot="1"/>
    <row r="25" spans="1:13">
      <c r="A25" s="32" t="s">
        <v>20</v>
      </c>
      <c r="B25" s="11"/>
      <c r="C25" s="11"/>
      <c r="D25" s="11"/>
      <c r="E25" s="33">
        <f>H21</f>
        <v>147</v>
      </c>
      <c r="F25" s="34"/>
      <c r="H25" s="32" t="s">
        <v>21</v>
      </c>
      <c r="I25" s="11"/>
      <c r="J25" s="11"/>
      <c r="K25" s="11"/>
      <c r="L25" s="35">
        <f>L21</f>
        <v>0.33033707865168538</v>
      </c>
      <c r="M25" s="36" t="s">
        <v>22</v>
      </c>
    </row>
    <row r="26" spans="1:13">
      <c r="A26" s="37"/>
      <c r="B26" s="38"/>
      <c r="C26" s="38" t="s">
        <v>23</v>
      </c>
      <c r="D26" s="38"/>
      <c r="E26" s="39">
        <v>143</v>
      </c>
      <c r="H26" s="37"/>
      <c r="I26" s="38"/>
      <c r="J26" s="38" t="s">
        <v>23</v>
      </c>
      <c r="K26" s="38"/>
      <c r="L26" s="40">
        <f>E26/D21</f>
        <v>0.32134831460674157</v>
      </c>
      <c r="M26" s="39"/>
    </row>
    <row r="27" spans="1:13">
      <c r="A27" s="37"/>
      <c r="B27" s="38"/>
      <c r="C27" s="38" t="s">
        <v>24</v>
      </c>
      <c r="D27" s="38"/>
      <c r="E27" s="39">
        <v>0</v>
      </c>
      <c r="H27" s="37"/>
      <c r="I27" s="38"/>
      <c r="J27" s="38" t="s">
        <v>24</v>
      </c>
      <c r="K27" s="38"/>
      <c r="L27" s="40">
        <f>E27/D21</f>
        <v>0</v>
      </c>
      <c r="M27" s="39"/>
    </row>
    <row r="28" spans="1:13" ht="15.75" thickBot="1">
      <c r="A28" s="41"/>
      <c r="B28" s="42"/>
      <c r="C28" s="42" t="s">
        <v>25</v>
      </c>
      <c r="D28" s="42"/>
      <c r="E28" s="31">
        <f>E25-(E26+E27)</f>
        <v>4</v>
      </c>
      <c r="H28" s="41"/>
      <c r="I28" s="42"/>
      <c r="J28" s="42" t="s">
        <v>26</v>
      </c>
      <c r="K28" s="42"/>
      <c r="L28" s="43">
        <f>E28/D21</f>
        <v>8.988764044943821E-3</v>
      </c>
      <c r="M28" s="31"/>
    </row>
    <row r="29" spans="1:13">
      <c r="A29" s="38"/>
      <c r="B29" s="38"/>
      <c r="C29" s="38"/>
      <c r="D29" s="38"/>
      <c r="E29" s="38"/>
      <c r="G29" s="38"/>
      <c r="H29" s="38"/>
      <c r="I29" s="38"/>
      <c r="J29" s="38"/>
      <c r="K29" s="40"/>
      <c r="L29" s="38"/>
    </row>
    <row r="30" spans="1:13" ht="15.75" thickBot="1">
      <c r="G30" s="38"/>
      <c r="H30" s="38"/>
      <c r="I30" s="38"/>
      <c r="J30" s="38"/>
      <c r="K30" s="38"/>
    </row>
    <row r="31" spans="1:13">
      <c r="A31" s="32" t="s">
        <v>27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4"/>
    </row>
    <row r="32" spans="1:13" ht="15.75" thickBot="1">
      <c r="A32" s="41" t="s">
        <v>28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31"/>
    </row>
  </sheetData>
  <mergeCells count="67">
    <mergeCell ref="L12:M12"/>
    <mergeCell ref="D10:E10"/>
    <mergeCell ref="F10:G10"/>
    <mergeCell ref="H10:I10"/>
    <mergeCell ref="B9:C9"/>
    <mergeCell ref="D9:E9"/>
    <mergeCell ref="F9:G9"/>
    <mergeCell ref="H9:I9"/>
    <mergeCell ref="J9:K9"/>
    <mergeCell ref="L9:M9"/>
    <mergeCell ref="B12:C12"/>
    <mergeCell ref="D12:E12"/>
    <mergeCell ref="F12:G12"/>
    <mergeCell ref="H12:I12"/>
    <mergeCell ref="J12:K12"/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22:C22"/>
    <mergeCell ref="D22:E22"/>
    <mergeCell ref="B23:C23"/>
    <mergeCell ref="D23:E23"/>
    <mergeCell ref="B21:C21"/>
    <mergeCell ref="D21:E2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M32"/>
    </sheetView>
  </sheetViews>
  <sheetFormatPr defaultRowHeight="15"/>
  <cols>
    <col min="1" max="1" width="17.42578125" customWidth="1"/>
    <col min="13" max="13" width="18.140625" customWidth="1"/>
  </cols>
  <sheetData>
    <row r="1" spans="1:13">
      <c r="B1" s="1" t="s">
        <v>0</v>
      </c>
      <c r="C1" s="1"/>
      <c r="D1" s="1"/>
    </row>
    <row r="2" spans="1:13">
      <c r="D2" s="2" t="s">
        <v>37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70"/>
      <c r="K10" s="71"/>
      <c r="L10" s="70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13</v>
      </c>
      <c r="B12" s="87">
        <v>4</v>
      </c>
      <c r="C12" s="88"/>
      <c r="D12" s="87">
        <f>B12*25</f>
        <v>100</v>
      </c>
      <c r="E12" s="88"/>
      <c r="F12" s="101">
        <f t="shared" ref="F12:F18" si="0">D12-H12</f>
        <v>74</v>
      </c>
      <c r="G12" s="101"/>
      <c r="H12" s="102">
        <v>26</v>
      </c>
      <c r="I12" s="103"/>
      <c r="J12" s="104">
        <f t="shared" ref="J12:J18" si="1">F12/D12</f>
        <v>0.74</v>
      </c>
      <c r="K12" s="104"/>
      <c r="L12" s="89">
        <f t="shared" ref="L12:L18" si="2">H12/D12</f>
        <v>0.26</v>
      </c>
      <c r="M12" s="91"/>
    </row>
    <row r="13" spans="1:13">
      <c r="A13" s="15" t="s">
        <v>14</v>
      </c>
      <c r="B13" s="87">
        <v>2</v>
      </c>
      <c r="C13" s="88"/>
      <c r="D13" s="87">
        <f>B13*25</f>
        <v>50</v>
      </c>
      <c r="E13" s="88"/>
      <c r="F13" s="101">
        <f t="shared" si="0"/>
        <v>38</v>
      </c>
      <c r="G13" s="101"/>
      <c r="H13" s="102">
        <v>12</v>
      </c>
      <c r="I13" s="103"/>
      <c r="J13" s="104">
        <f t="shared" si="1"/>
        <v>0.76</v>
      </c>
      <c r="K13" s="104"/>
      <c r="L13" s="89">
        <f t="shared" si="2"/>
        <v>0.24</v>
      </c>
      <c r="M13" s="91"/>
    </row>
    <row r="14" spans="1:13">
      <c r="A14" s="15" t="s">
        <v>15</v>
      </c>
      <c r="B14" s="87">
        <v>1</v>
      </c>
      <c r="C14" s="88"/>
      <c r="D14" s="87">
        <f>B14*25</f>
        <v>25</v>
      </c>
      <c r="E14" s="88"/>
      <c r="F14" s="101">
        <f t="shared" si="0"/>
        <v>19</v>
      </c>
      <c r="G14" s="101"/>
      <c r="H14" s="102">
        <v>6</v>
      </c>
      <c r="I14" s="103"/>
      <c r="J14" s="104">
        <f t="shared" si="1"/>
        <v>0.76</v>
      </c>
      <c r="K14" s="104"/>
      <c r="L14" s="89">
        <f t="shared" si="2"/>
        <v>0.24</v>
      </c>
      <c r="M14" s="91"/>
    </row>
    <row r="15" spans="1:13">
      <c r="A15" s="15" t="s">
        <v>16</v>
      </c>
      <c r="B15" s="115">
        <v>6</v>
      </c>
      <c r="C15" s="116"/>
      <c r="D15" s="87">
        <f>B15*25</f>
        <v>150</v>
      </c>
      <c r="E15" s="88"/>
      <c r="F15" s="101">
        <f t="shared" si="0"/>
        <v>108</v>
      </c>
      <c r="G15" s="101"/>
      <c r="H15" s="102">
        <v>42</v>
      </c>
      <c r="I15" s="103"/>
      <c r="J15" s="104">
        <f t="shared" si="1"/>
        <v>0.72</v>
      </c>
      <c r="K15" s="104"/>
      <c r="L15" s="89">
        <f t="shared" si="2"/>
        <v>0.28000000000000003</v>
      </c>
      <c r="M15" s="91"/>
    </row>
    <row r="16" spans="1:13">
      <c r="A16" s="15" t="s">
        <v>17</v>
      </c>
      <c r="B16" s="87">
        <v>2</v>
      </c>
      <c r="C16" s="88"/>
      <c r="D16" s="87">
        <f>B16*25</f>
        <v>50</v>
      </c>
      <c r="E16" s="88"/>
      <c r="F16" s="101">
        <f>D16-H16</f>
        <v>44</v>
      </c>
      <c r="G16" s="101"/>
      <c r="H16" s="102">
        <v>6</v>
      </c>
      <c r="I16" s="103"/>
      <c r="J16" s="104">
        <f t="shared" si="1"/>
        <v>0.88</v>
      </c>
      <c r="K16" s="104"/>
      <c r="L16" s="89">
        <f t="shared" si="2"/>
        <v>0.12</v>
      </c>
      <c r="M16" s="91"/>
    </row>
    <row r="17" spans="1:13">
      <c r="A17" s="15" t="s">
        <v>18</v>
      </c>
      <c r="B17" s="87">
        <v>1</v>
      </c>
      <c r="C17" s="88"/>
      <c r="D17" s="99">
        <f>B17*25+3</f>
        <v>28</v>
      </c>
      <c r="E17" s="100"/>
      <c r="F17" s="101">
        <f t="shared" si="0"/>
        <v>27</v>
      </c>
      <c r="G17" s="101"/>
      <c r="H17" s="102">
        <v>1</v>
      </c>
      <c r="I17" s="103"/>
      <c r="J17" s="104">
        <f t="shared" si="1"/>
        <v>0.9642857142857143</v>
      </c>
      <c r="K17" s="104"/>
      <c r="L17" s="89">
        <f t="shared" si="2"/>
        <v>3.5714285714285712E-2</v>
      </c>
      <c r="M17" s="91"/>
    </row>
    <row r="18" spans="1:13">
      <c r="A18" s="16" t="s">
        <v>19</v>
      </c>
      <c r="B18" s="87">
        <v>2</v>
      </c>
      <c r="C18" s="88"/>
      <c r="D18" s="87">
        <f>B18*25</f>
        <v>50</v>
      </c>
      <c r="E18" s="88"/>
      <c r="F18" s="101">
        <f t="shared" si="0"/>
        <v>19</v>
      </c>
      <c r="G18" s="101"/>
      <c r="H18" s="102">
        <v>31</v>
      </c>
      <c r="I18" s="103"/>
      <c r="J18" s="104">
        <f t="shared" si="1"/>
        <v>0.38</v>
      </c>
      <c r="K18" s="104"/>
      <c r="L18" s="89">
        <f t="shared" si="2"/>
        <v>0.62</v>
      </c>
      <c r="M18" s="91"/>
    </row>
    <row r="19" spans="1:13" ht="15.75" thickBot="1">
      <c r="A19" s="17"/>
      <c r="B19" s="18"/>
      <c r="C19" s="18"/>
      <c r="D19" s="68"/>
      <c r="E19" s="69"/>
      <c r="F19" s="18"/>
      <c r="G19" s="18"/>
      <c r="H19" s="21"/>
      <c r="I19" s="22"/>
      <c r="J19" s="23"/>
      <c r="K19" s="23"/>
      <c r="L19" s="24"/>
      <c r="M19" s="25"/>
    </row>
    <row r="20" spans="1:13">
      <c r="A20" s="10"/>
      <c r="B20" s="92"/>
      <c r="C20" s="93"/>
      <c r="D20" s="92"/>
      <c r="E20" s="93"/>
      <c r="F20" s="92"/>
      <c r="G20" s="93"/>
      <c r="H20" s="94"/>
      <c r="I20" s="95"/>
      <c r="J20" s="96"/>
      <c r="K20" s="97"/>
      <c r="L20" s="96"/>
      <c r="M20" s="98"/>
    </row>
    <row r="21" spans="1:13">
      <c r="A21" s="15" t="s">
        <v>10</v>
      </c>
      <c r="B21" s="87">
        <f>SUM(B12:C20)</f>
        <v>18</v>
      </c>
      <c r="C21" s="88"/>
      <c r="D21" s="87">
        <f>SUM(D12:E20)</f>
        <v>453</v>
      </c>
      <c r="E21" s="88"/>
      <c r="F21" s="87">
        <f>SUM(F12:G20)</f>
        <v>329</v>
      </c>
      <c r="G21" s="88"/>
      <c r="H21" s="87">
        <f>SUM(H12:I20)</f>
        <v>124</v>
      </c>
      <c r="I21" s="88"/>
      <c r="J21" s="89">
        <f>F21/D21</f>
        <v>0.72626931567328923</v>
      </c>
      <c r="K21" s="90"/>
      <c r="L21" s="89">
        <f>H21/D21</f>
        <v>0.27373068432671083</v>
      </c>
      <c r="M21" s="91"/>
    </row>
    <row r="22" spans="1:13" ht="15.75" thickBot="1">
      <c r="A22" s="26"/>
      <c r="B22" s="84"/>
      <c r="C22" s="85"/>
      <c r="D22" s="84"/>
      <c r="E22" s="85"/>
      <c r="F22" s="29"/>
      <c r="G22" s="30"/>
      <c r="H22" s="29"/>
      <c r="I22" s="30"/>
      <c r="J22" s="29"/>
      <c r="K22" s="30"/>
      <c r="L22" s="29"/>
      <c r="M22" s="31"/>
    </row>
    <row r="23" spans="1:13">
      <c r="B23" s="86"/>
      <c r="C23" s="86"/>
      <c r="D23" s="86"/>
      <c r="E23" s="86"/>
    </row>
    <row r="24" spans="1:13" ht="15.75" thickBot="1"/>
    <row r="25" spans="1:13">
      <c r="A25" s="32" t="s">
        <v>20</v>
      </c>
      <c r="B25" s="11"/>
      <c r="C25" s="11"/>
      <c r="D25" s="11"/>
      <c r="E25" s="33">
        <f>H21</f>
        <v>124</v>
      </c>
      <c r="F25" s="34"/>
      <c r="H25" s="32" t="s">
        <v>21</v>
      </c>
      <c r="I25" s="11"/>
      <c r="J25" s="11"/>
      <c r="K25" s="11"/>
      <c r="L25" s="35">
        <f>L21</f>
        <v>0.27373068432671083</v>
      </c>
      <c r="M25" s="36" t="s">
        <v>22</v>
      </c>
    </row>
    <row r="26" spans="1:13">
      <c r="A26" s="37"/>
      <c r="B26" s="38"/>
      <c r="C26" s="38" t="s">
        <v>23</v>
      </c>
      <c r="D26" s="38"/>
      <c r="E26" s="39">
        <v>101</v>
      </c>
      <c r="H26" s="37"/>
      <c r="I26" s="38"/>
      <c r="J26" s="38" t="s">
        <v>23</v>
      </c>
      <c r="K26" s="38"/>
      <c r="L26" s="40">
        <f>E26/D21</f>
        <v>0.22295805739514349</v>
      </c>
      <c r="M26" s="39"/>
    </row>
    <row r="27" spans="1:13">
      <c r="A27" s="37"/>
      <c r="B27" s="38"/>
      <c r="C27" s="38" t="s">
        <v>24</v>
      </c>
      <c r="D27" s="38"/>
      <c r="E27" s="39">
        <v>0</v>
      </c>
      <c r="H27" s="37"/>
      <c r="I27" s="38"/>
      <c r="J27" s="38" t="s">
        <v>24</v>
      </c>
      <c r="K27" s="38"/>
      <c r="L27" s="40">
        <f>E27/D21</f>
        <v>0</v>
      </c>
      <c r="M27" s="39"/>
    </row>
    <row r="28" spans="1:13" ht="15.75" thickBot="1">
      <c r="A28" s="41"/>
      <c r="B28" s="42"/>
      <c r="C28" s="42" t="s">
        <v>25</v>
      </c>
      <c r="D28" s="42"/>
      <c r="E28" s="31">
        <f>E25-(E26+E27)</f>
        <v>23</v>
      </c>
      <c r="H28" s="41"/>
      <c r="I28" s="42"/>
      <c r="J28" s="42" t="s">
        <v>26</v>
      </c>
      <c r="K28" s="42"/>
      <c r="L28" s="43">
        <f>E28/D21</f>
        <v>5.0772626931567331E-2</v>
      </c>
      <c r="M28" s="31"/>
    </row>
    <row r="29" spans="1:13">
      <c r="A29" s="38"/>
      <c r="B29" s="38"/>
      <c r="C29" s="38"/>
      <c r="D29" s="38"/>
      <c r="E29" s="38"/>
      <c r="G29" s="38"/>
      <c r="H29" s="38"/>
      <c r="I29" s="38"/>
      <c r="J29" s="38"/>
      <c r="K29" s="40"/>
      <c r="L29" s="38"/>
    </row>
    <row r="30" spans="1:13" ht="15.75" thickBot="1">
      <c r="G30" s="38"/>
      <c r="H30" s="38"/>
      <c r="I30" s="38"/>
      <c r="J30" s="38"/>
      <c r="K30" s="38"/>
    </row>
    <row r="31" spans="1:13">
      <c r="A31" s="32" t="s">
        <v>27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4"/>
    </row>
    <row r="32" spans="1:13" ht="15.75" thickBot="1">
      <c r="A32" s="41" t="s">
        <v>28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31"/>
    </row>
  </sheetData>
  <mergeCells count="67">
    <mergeCell ref="L9:M9"/>
    <mergeCell ref="B9:C9"/>
    <mergeCell ref="D9:E9"/>
    <mergeCell ref="F9:G9"/>
    <mergeCell ref="H9:I9"/>
    <mergeCell ref="J9:K9"/>
    <mergeCell ref="D10:E10"/>
    <mergeCell ref="F10:G10"/>
    <mergeCell ref="H10:I10"/>
    <mergeCell ref="B12:C12"/>
    <mergeCell ref="D12:E12"/>
    <mergeCell ref="F12:G12"/>
    <mergeCell ref="H12:I12"/>
    <mergeCell ref="L14:M14"/>
    <mergeCell ref="J12:K12"/>
    <mergeCell ref="L12:M12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22:C22"/>
    <mergeCell ref="D22:E22"/>
    <mergeCell ref="B23:C23"/>
    <mergeCell ref="D23:E23"/>
    <mergeCell ref="B21:C21"/>
    <mergeCell ref="D21:E2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M32"/>
    </sheetView>
  </sheetViews>
  <sheetFormatPr defaultRowHeight="15"/>
  <cols>
    <col min="1" max="1" width="16.5703125" customWidth="1"/>
    <col min="13" max="13" width="18.85546875" customWidth="1"/>
  </cols>
  <sheetData>
    <row r="1" spans="1:13">
      <c r="B1" s="1" t="s">
        <v>0</v>
      </c>
      <c r="C1" s="1"/>
      <c r="D1" s="1"/>
    </row>
    <row r="2" spans="1:13">
      <c r="D2" s="2" t="s">
        <v>38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72"/>
      <c r="K10" s="73"/>
      <c r="L10" s="72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13</v>
      </c>
      <c r="B12" s="87">
        <v>4</v>
      </c>
      <c r="C12" s="88"/>
      <c r="D12" s="87">
        <f>B12*27</f>
        <v>108</v>
      </c>
      <c r="E12" s="88"/>
      <c r="F12" s="101">
        <f t="shared" ref="F12:F18" si="0">D12-H12</f>
        <v>98</v>
      </c>
      <c r="G12" s="101"/>
      <c r="H12" s="102">
        <v>10</v>
      </c>
      <c r="I12" s="103"/>
      <c r="J12" s="104">
        <f t="shared" ref="J12:J18" si="1">F12/D12</f>
        <v>0.90740740740740744</v>
      </c>
      <c r="K12" s="104"/>
      <c r="L12" s="89">
        <f t="shared" ref="L12:L18" si="2">H12/D12</f>
        <v>9.2592592592592587E-2</v>
      </c>
      <c r="M12" s="91"/>
    </row>
    <row r="13" spans="1:13">
      <c r="A13" s="15" t="s">
        <v>14</v>
      </c>
      <c r="B13" s="87">
        <v>2</v>
      </c>
      <c r="C13" s="88"/>
      <c r="D13" s="87">
        <f>B13*27</f>
        <v>54</v>
      </c>
      <c r="E13" s="88"/>
      <c r="F13" s="101">
        <f t="shared" si="0"/>
        <v>53</v>
      </c>
      <c r="G13" s="101"/>
      <c r="H13" s="102">
        <v>1</v>
      </c>
      <c r="I13" s="103"/>
      <c r="J13" s="104">
        <f t="shared" si="1"/>
        <v>0.98148148148148151</v>
      </c>
      <c r="K13" s="104"/>
      <c r="L13" s="89">
        <f t="shared" si="2"/>
        <v>1.8518518518518517E-2</v>
      </c>
      <c r="M13" s="91"/>
    </row>
    <row r="14" spans="1:13">
      <c r="A14" s="15" t="s">
        <v>15</v>
      </c>
      <c r="B14" s="87">
        <v>1</v>
      </c>
      <c r="C14" s="88"/>
      <c r="D14" s="87">
        <f>B14*27</f>
        <v>27</v>
      </c>
      <c r="E14" s="88"/>
      <c r="F14" s="101">
        <f t="shared" si="0"/>
        <v>26</v>
      </c>
      <c r="G14" s="101"/>
      <c r="H14" s="102">
        <v>1</v>
      </c>
      <c r="I14" s="103"/>
      <c r="J14" s="104">
        <f t="shared" si="1"/>
        <v>0.96296296296296291</v>
      </c>
      <c r="K14" s="104"/>
      <c r="L14" s="89">
        <f t="shared" si="2"/>
        <v>3.7037037037037035E-2</v>
      </c>
      <c r="M14" s="91"/>
    </row>
    <row r="15" spans="1:13">
      <c r="A15" s="15" t="s">
        <v>16</v>
      </c>
      <c r="B15" s="115">
        <v>6</v>
      </c>
      <c r="C15" s="116"/>
      <c r="D15" s="87">
        <f>B15*27</f>
        <v>162</v>
      </c>
      <c r="E15" s="88"/>
      <c r="F15" s="101">
        <f t="shared" si="0"/>
        <v>105</v>
      </c>
      <c r="G15" s="101"/>
      <c r="H15" s="102">
        <v>57</v>
      </c>
      <c r="I15" s="103"/>
      <c r="J15" s="104">
        <f t="shared" si="1"/>
        <v>0.64814814814814814</v>
      </c>
      <c r="K15" s="104"/>
      <c r="L15" s="89">
        <f t="shared" si="2"/>
        <v>0.35185185185185186</v>
      </c>
      <c r="M15" s="91"/>
    </row>
    <row r="16" spans="1:13">
      <c r="A16" s="15" t="s">
        <v>17</v>
      </c>
      <c r="B16" s="87">
        <v>2</v>
      </c>
      <c r="C16" s="88"/>
      <c r="D16" s="87">
        <f>B16*27</f>
        <v>54</v>
      </c>
      <c r="E16" s="88"/>
      <c r="F16" s="101">
        <f>D16-H16</f>
        <v>48</v>
      </c>
      <c r="G16" s="101"/>
      <c r="H16" s="102">
        <v>6</v>
      </c>
      <c r="I16" s="103"/>
      <c r="J16" s="104">
        <f t="shared" si="1"/>
        <v>0.88888888888888884</v>
      </c>
      <c r="K16" s="104"/>
      <c r="L16" s="89">
        <f t="shared" si="2"/>
        <v>0.1111111111111111</v>
      </c>
      <c r="M16" s="91"/>
    </row>
    <row r="17" spans="1:13">
      <c r="A17" s="15" t="s">
        <v>18</v>
      </c>
      <c r="B17" s="87">
        <v>1</v>
      </c>
      <c r="C17" s="88"/>
      <c r="D17" s="99">
        <f>B17*27+3</f>
        <v>30</v>
      </c>
      <c r="E17" s="100"/>
      <c r="F17" s="101">
        <f t="shared" si="0"/>
        <v>30</v>
      </c>
      <c r="G17" s="101"/>
      <c r="H17" s="102">
        <v>0</v>
      </c>
      <c r="I17" s="103"/>
      <c r="J17" s="104">
        <f t="shared" si="1"/>
        <v>1</v>
      </c>
      <c r="K17" s="104"/>
      <c r="L17" s="89">
        <f t="shared" si="2"/>
        <v>0</v>
      </c>
      <c r="M17" s="91"/>
    </row>
    <row r="18" spans="1:13">
      <c r="A18" s="16" t="s">
        <v>19</v>
      </c>
      <c r="B18" s="87">
        <v>2</v>
      </c>
      <c r="C18" s="88"/>
      <c r="D18" s="87">
        <f>B18*27</f>
        <v>54</v>
      </c>
      <c r="E18" s="88"/>
      <c r="F18" s="101">
        <f t="shared" si="0"/>
        <v>19</v>
      </c>
      <c r="G18" s="101"/>
      <c r="H18" s="102">
        <v>35</v>
      </c>
      <c r="I18" s="103"/>
      <c r="J18" s="104">
        <f t="shared" si="1"/>
        <v>0.35185185185185186</v>
      </c>
      <c r="K18" s="104"/>
      <c r="L18" s="89">
        <f t="shared" si="2"/>
        <v>0.64814814814814814</v>
      </c>
      <c r="M18" s="91"/>
    </row>
    <row r="19" spans="1:13" ht="15.75" thickBot="1">
      <c r="A19" s="17"/>
      <c r="B19" s="18"/>
      <c r="C19" s="18"/>
      <c r="D19" s="74"/>
      <c r="E19" s="75"/>
      <c r="F19" s="18"/>
      <c r="G19" s="18"/>
      <c r="H19" s="21"/>
      <c r="I19" s="22"/>
      <c r="J19" s="23"/>
      <c r="K19" s="23"/>
      <c r="L19" s="24"/>
      <c r="M19" s="25"/>
    </row>
    <row r="20" spans="1:13">
      <c r="A20" s="10"/>
      <c r="B20" s="92"/>
      <c r="C20" s="93"/>
      <c r="D20" s="92"/>
      <c r="E20" s="93"/>
      <c r="F20" s="92"/>
      <c r="G20" s="93"/>
      <c r="H20" s="94"/>
      <c r="I20" s="95"/>
      <c r="J20" s="96"/>
      <c r="K20" s="97"/>
      <c r="L20" s="96"/>
      <c r="M20" s="98"/>
    </row>
    <row r="21" spans="1:13">
      <c r="A21" s="15" t="s">
        <v>10</v>
      </c>
      <c r="B21" s="87">
        <f>SUM(B12:C20)</f>
        <v>18</v>
      </c>
      <c r="C21" s="88"/>
      <c r="D21" s="87">
        <f>SUM(D12:E20)</f>
        <v>489</v>
      </c>
      <c r="E21" s="88"/>
      <c r="F21" s="87">
        <f>SUM(F12:G20)</f>
        <v>379</v>
      </c>
      <c r="G21" s="88"/>
      <c r="H21" s="87">
        <f>SUM(H12:I20)</f>
        <v>110</v>
      </c>
      <c r="I21" s="88"/>
      <c r="J21" s="89">
        <f>F21/D21</f>
        <v>0.77505112474437632</v>
      </c>
      <c r="K21" s="90"/>
      <c r="L21" s="89">
        <f>H21/D21</f>
        <v>0.22494887525562371</v>
      </c>
      <c r="M21" s="91"/>
    </row>
    <row r="22" spans="1:13" ht="15.75" thickBot="1">
      <c r="A22" s="26"/>
      <c r="B22" s="84"/>
      <c r="C22" s="85"/>
      <c r="D22" s="84"/>
      <c r="E22" s="85"/>
      <c r="F22" s="29"/>
      <c r="G22" s="30"/>
      <c r="H22" s="29"/>
      <c r="I22" s="30"/>
      <c r="J22" s="29"/>
      <c r="K22" s="30"/>
      <c r="L22" s="29"/>
      <c r="M22" s="31"/>
    </row>
    <row r="23" spans="1:13">
      <c r="B23" s="86"/>
      <c r="C23" s="86"/>
      <c r="D23" s="86"/>
      <c r="E23" s="86"/>
    </row>
    <row r="24" spans="1:13" ht="15.75" thickBot="1"/>
    <row r="25" spans="1:13">
      <c r="A25" s="32" t="s">
        <v>20</v>
      </c>
      <c r="B25" s="11"/>
      <c r="C25" s="11"/>
      <c r="D25" s="11"/>
      <c r="E25" s="33">
        <f>H21</f>
        <v>110</v>
      </c>
      <c r="F25" s="34"/>
      <c r="H25" s="32" t="s">
        <v>21</v>
      </c>
      <c r="I25" s="11"/>
      <c r="J25" s="11"/>
      <c r="K25" s="11"/>
      <c r="L25" s="35">
        <f>L21</f>
        <v>0.22494887525562371</v>
      </c>
      <c r="M25" s="36" t="s">
        <v>22</v>
      </c>
    </row>
    <row r="26" spans="1:13">
      <c r="A26" s="37"/>
      <c r="B26" s="38"/>
      <c r="C26" s="38" t="s">
        <v>23</v>
      </c>
      <c r="D26" s="38"/>
      <c r="E26" s="39">
        <v>80</v>
      </c>
      <c r="H26" s="37"/>
      <c r="I26" s="38"/>
      <c r="J26" s="38" t="s">
        <v>23</v>
      </c>
      <c r="K26" s="38"/>
      <c r="L26" s="40">
        <f>E26/D21</f>
        <v>0.16359918200408999</v>
      </c>
      <c r="M26" s="39"/>
    </row>
    <row r="27" spans="1:13">
      <c r="A27" s="37"/>
      <c r="B27" s="38"/>
      <c r="C27" s="38" t="s">
        <v>24</v>
      </c>
      <c r="D27" s="38"/>
      <c r="E27" s="39">
        <v>0</v>
      </c>
      <c r="H27" s="37"/>
      <c r="I27" s="38"/>
      <c r="J27" s="38" t="s">
        <v>24</v>
      </c>
      <c r="K27" s="38"/>
      <c r="L27" s="40">
        <f>E27/D21</f>
        <v>0</v>
      </c>
      <c r="M27" s="39"/>
    </row>
    <row r="28" spans="1:13" ht="15.75" thickBot="1">
      <c r="A28" s="41"/>
      <c r="B28" s="42"/>
      <c r="C28" s="42" t="s">
        <v>25</v>
      </c>
      <c r="D28" s="42"/>
      <c r="E28" s="31">
        <f>E25-(E26+E27)</f>
        <v>30</v>
      </c>
      <c r="H28" s="41"/>
      <c r="I28" s="42"/>
      <c r="J28" s="42" t="s">
        <v>26</v>
      </c>
      <c r="K28" s="42"/>
      <c r="L28" s="43">
        <f>E28/D21</f>
        <v>6.1349693251533742E-2</v>
      </c>
      <c r="M28" s="31"/>
    </row>
    <row r="29" spans="1:13">
      <c r="A29" s="38"/>
      <c r="B29" s="38"/>
      <c r="C29" s="38"/>
      <c r="D29" s="38"/>
      <c r="E29" s="38"/>
      <c r="G29" s="38"/>
      <c r="H29" s="38"/>
      <c r="I29" s="38"/>
      <c r="J29" s="38"/>
      <c r="K29" s="40"/>
      <c r="L29" s="38"/>
    </row>
    <row r="30" spans="1:13" ht="15.75" thickBot="1">
      <c r="G30" s="38"/>
      <c r="H30" s="38"/>
      <c r="I30" s="38"/>
      <c r="J30" s="38"/>
      <c r="K30" s="38"/>
    </row>
    <row r="31" spans="1:13">
      <c r="A31" s="32" t="s">
        <v>27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4"/>
    </row>
    <row r="32" spans="1:13" ht="15.75" thickBot="1">
      <c r="A32" s="41" t="s">
        <v>28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31"/>
    </row>
  </sheetData>
  <mergeCells count="67">
    <mergeCell ref="B22:C22"/>
    <mergeCell ref="D22:E22"/>
    <mergeCell ref="B23:C23"/>
    <mergeCell ref="D23:E23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4:M14"/>
    <mergeCell ref="J12:K12"/>
    <mergeCell ref="L12:M12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D10:E10"/>
    <mergeCell ref="F10:G10"/>
    <mergeCell ref="H10:I10"/>
    <mergeCell ref="B12:C12"/>
    <mergeCell ref="D12:E12"/>
    <mergeCell ref="F12:G12"/>
    <mergeCell ref="H12:I12"/>
    <mergeCell ref="L9:M9"/>
    <mergeCell ref="B9:C9"/>
    <mergeCell ref="D9:E9"/>
    <mergeCell ref="F9:G9"/>
    <mergeCell ref="H9:I9"/>
    <mergeCell ref="J9:K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M32"/>
    </sheetView>
  </sheetViews>
  <sheetFormatPr defaultRowHeight="15"/>
  <cols>
    <col min="1" max="1" width="17" customWidth="1"/>
    <col min="13" max="13" width="26.85546875" customWidth="1"/>
  </cols>
  <sheetData>
    <row r="1" spans="1:13">
      <c r="B1" s="1" t="s">
        <v>0</v>
      </c>
      <c r="C1" s="1"/>
      <c r="D1" s="1"/>
    </row>
    <row r="2" spans="1:13">
      <c r="D2" s="2" t="s">
        <v>39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78"/>
      <c r="K10" s="79"/>
      <c r="L10" s="78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13</v>
      </c>
      <c r="B12" s="87">
        <v>4</v>
      </c>
      <c r="C12" s="88"/>
      <c r="D12" s="87">
        <f>B12*25</f>
        <v>100</v>
      </c>
      <c r="E12" s="88"/>
      <c r="F12" s="101">
        <f t="shared" ref="F12:F18" si="0">D12-H12</f>
        <v>94</v>
      </c>
      <c r="G12" s="101"/>
      <c r="H12" s="102">
        <v>6</v>
      </c>
      <c r="I12" s="103"/>
      <c r="J12" s="104">
        <f t="shared" ref="J12:J18" si="1">F12/D12</f>
        <v>0.94</v>
      </c>
      <c r="K12" s="104"/>
      <c r="L12" s="89">
        <f t="shared" ref="L12:L18" si="2">H12/D12</f>
        <v>0.06</v>
      </c>
      <c r="M12" s="91"/>
    </row>
    <row r="13" spans="1:13">
      <c r="A13" s="15" t="s">
        <v>14</v>
      </c>
      <c r="B13" s="87">
        <v>2</v>
      </c>
      <c r="C13" s="88"/>
      <c r="D13" s="87">
        <f>B13*25</f>
        <v>50</v>
      </c>
      <c r="E13" s="88"/>
      <c r="F13" s="101">
        <f t="shared" si="0"/>
        <v>46</v>
      </c>
      <c r="G13" s="101"/>
      <c r="H13" s="102">
        <v>4</v>
      </c>
      <c r="I13" s="103"/>
      <c r="J13" s="104">
        <f t="shared" si="1"/>
        <v>0.92</v>
      </c>
      <c r="K13" s="104"/>
      <c r="L13" s="89">
        <f t="shared" si="2"/>
        <v>0.08</v>
      </c>
      <c r="M13" s="91"/>
    </row>
    <row r="14" spans="1:13">
      <c r="A14" s="15" t="s">
        <v>15</v>
      </c>
      <c r="B14" s="87">
        <v>1</v>
      </c>
      <c r="C14" s="88"/>
      <c r="D14" s="87">
        <f>B14*25</f>
        <v>25</v>
      </c>
      <c r="E14" s="88"/>
      <c r="F14" s="101">
        <f t="shared" si="0"/>
        <v>23</v>
      </c>
      <c r="G14" s="101"/>
      <c r="H14" s="102">
        <v>2</v>
      </c>
      <c r="I14" s="103"/>
      <c r="J14" s="104">
        <f t="shared" si="1"/>
        <v>0.92</v>
      </c>
      <c r="K14" s="104"/>
      <c r="L14" s="89">
        <f t="shared" si="2"/>
        <v>0.08</v>
      </c>
      <c r="M14" s="91"/>
    </row>
    <row r="15" spans="1:13">
      <c r="A15" s="15" t="s">
        <v>16</v>
      </c>
      <c r="B15" s="115">
        <v>6</v>
      </c>
      <c r="C15" s="116"/>
      <c r="D15" s="87">
        <f>B15*25</f>
        <v>150</v>
      </c>
      <c r="E15" s="88"/>
      <c r="F15" s="101">
        <f t="shared" si="0"/>
        <v>90</v>
      </c>
      <c r="G15" s="101"/>
      <c r="H15" s="102">
        <v>60</v>
      </c>
      <c r="I15" s="103"/>
      <c r="J15" s="104">
        <f t="shared" si="1"/>
        <v>0.6</v>
      </c>
      <c r="K15" s="104"/>
      <c r="L15" s="89">
        <f t="shared" si="2"/>
        <v>0.4</v>
      </c>
      <c r="M15" s="91"/>
    </row>
    <row r="16" spans="1:13">
      <c r="A16" s="15" t="s">
        <v>17</v>
      </c>
      <c r="B16" s="87">
        <v>2</v>
      </c>
      <c r="C16" s="88"/>
      <c r="D16" s="87">
        <f>B16*25</f>
        <v>50</v>
      </c>
      <c r="E16" s="88"/>
      <c r="F16" s="101">
        <f>D16-H16</f>
        <v>34</v>
      </c>
      <c r="G16" s="101"/>
      <c r="H16" s="102">
        <v>16</v>
      </c>
      <c r="I16" s="103"/>
      <c r="J16" s="104">
        <f t="shared" si="1"/>
        <v>0.68</v>
      </c>
      <c r="K16" s="104"/>
      <c r="L16" s="89">
        <f t="shared" si="2"/>
        <v>0.32</v>
      </c>
      <c r="M16" s="91"/>
    </row>
    <row r="17" spans="1:13">
      <c r="A17" s="15" t="s">
        <v>18</v>
      </c>
      <c r="B17" s="87">
        <v>1</v>
      </c>
      <c r="C17" s="88"/>
      <c r="D17" s="99">
        <f>B17*25+3</f>
        <v>28</v>
      </c>
      <c r="E17" s="100"/>
      <c r="F17" s="101">
        <f t="shared" si="0"/>
        <v>20</v>
      </c>
      <c r="G17" s="101"/>
      <c r="H17" s="102">
        <v>8</v>
      </c>
      <c r="I17" s="103"/>
      <c r="J17" s="104">
        <f t="shared" si="1"/>
        <v>0.7142857142857143</v>
      </c>
      <c r="K17" s="104"/>
      <c r="L17" s="89">
        <f t="shared" si="2"/>
        <v>0.2857142857142857</v>
      </c>
      <c r="M17" s="91"/>
    </row>
    <row r="18" spans="1:13">
      <c r="A18" s="16" t="s">
        <v>19</v>
      </c>
      <c r="B18" s="87">
        <v>1</v>
      </c>
      <c r="C18" s="88"/>
      <c r="D18" s="87">
        <f>B18*25</f>
        <v>25</v>
      </c>
      <c r="E18" s="88"/>
      <c r="F18" s="101">
        <f t="shared" si="0"/>
        <v>22</v>
      </c>
      <c r="G18" s="101"/>
      <c r="H18" s="102">
        <v>3</v>
      </c>
      <c r="I18" s="103"/>
      <c r="J18" s="104">
        <f t="shared" si="1"/>
        <v>0.88</v>
      </c>
      <c r="K18" s="104"/>
      <c r="L18" s="89">
        <f t="shared" si="2"/>
        <v>0.12</v>
      </c>
      <c r="M18" s="91"/>
    </row>
    <row r="19" spans="1:13" ht="15.75" thickBot="1">
      <c r="A19" s="17"/>
      <c r="B19" s="18"/>
      <c r="C19" s="18"/>
      <c r="D19" s="76"/>
      <c r="E19" s="77"/>
      <c r="F19" s="18"/>
      <c r="G19" s="18"/>
      <c r="H19" s="21"/>
      <c r="I19" s="22"/>
      <c r="J19" s="23"/>
      <c r="K19" s="23"/>
      <c r="L19" s="24"/>
      <c r="M19" s="25"/>
    </row>
    <row r="20" spans="1:13">
      <c r="A20" s="10"/>
      <c r="B20" s="92"/>
      <c r="C20" s="93"/>
      <c r="D20" s="92"/>
      <c r="E20" s="93"/>
      <c r="F20" s="92"/>
      <c r="G20" s="93"/>
      <c r="H20" s="94"/>
      <c r="I20" s="95"/>
      <c r="J20" s="96"/>
      <c r="K20" s="97"/>
      <c r="L20" s="96"/>
      <c r="M20" s="98"/>
    </row>
    <row r="21" spans="1:13">
      <c r="A21" s="15" t="s">
        <v>10</v>
      </c>
      <c r="B21" s="87">
        <f>SUM(B12:C20)</f>
        <v>17</v>
      </c>
      <c r="C21" s="88"/>
      <c r="D21" s="87">
        <f>SUM(D12:E20)</f>
        <v>428</v>
      </c>
      <c r="E21" s="88"/>
      <c r="F21" s="87">
        <f>SUM(F12:G20)</f>
        <v>329</v>
      </c>
      <c r="G21" s="88"/>
      <c r="H21" s="87">
        <f>SUM(H12:I20)</f>
        <v>99</v>
      </c>
      <c r="I21" s="88"/>
      <c r="J21" s="89">
        <f>F21/D21</f>
        <v>0.76869158878504673</v>
      </c>
      <c r="K21" s="90"/>
      <c r="L21" s="89">
        <f>H21/D21</f>
        <v>0.23130841121495327</v>
      </c>
      <c r="M21" s="91"/>
    </row>
    <row r="22" spans="1:13" ht="15.75" thickBot="1">
      <c r="A22" s="26"/>
      <c r="B22" s="84"/>
      <c r="C22" s="85"/>
      <c r="D22" s="84"/>
      <c r="E22" s="85"/>
      <c r="F22" s="29"/>
      <c r="G22" s="30"/>
      <c r="H22" s="29"/>
      <c r="I22" s="30"/>
      <c r="J22" s="29"/>
      <c r="K22" s="30"/>
      <c r="L22" s="29"/>
      <c r="M22" s="31"/>
    </row>
    <row r="23" spans="1:13">
      <c r="B23" s="86"/>
      <c r="C23" s="86"/>
      <c r="D23" s="86"/>
      <c r="E23" s="86"/>
    </row>
    <row r="24" spans="1:13" ht="15.75" thickBot="1"/>
    <row r="25" spans="1:13">
      <c r="A25" s="32" t="s">
        <v>20</v>
      </c>
      <c r="B25" s="11"/>
      <c r="C25" s="11"/>
      <c r="D25" s="11"/>
      <c r="E25" s="33">
        <f>H21</f>
        <v>99</v>
      </c>
      <c r="F25" s="34"/>
      <c r="H25" s="32" t="s">
        <v>21</v>
      </c>
      <c r="I25" s="11"/>
      <c r="J25" s="11"/>
      <c r="K25" s="11"/>
      <c r="L25" s="35">
        <f>L21</f>
        <v>0.23130841121495327</v>
      </c>
      <c r="M25" s="36" t="s">
        <v>22</v>
      </c>
    </row>
    <row r="26" spans="1:13">
      <c r="A26" s="37"/>
      <c r="B26" s="38"/>
      <c r="C26" s="38" t="s">
        <v>23</v>
      </c>
      <c r="D26" s="38"/>
      <c r="E26" s="39">
        <v>69</v>
      </c>
      <c r="H26" s="37"/>
      <c r="I26" s="38"/>
      <c r="J26" s="38" t="s">
        <v>23</v>
      </c>
      <c r="K26" s="38"/>
      <c r="L26" s="40">
        <f>E26/D21</f>
        <v>0.16121495327102803</v>
      </c>
      <c r="M26" s="39"/>
    </row>
    <row r="27" spans="1:13">
      <c r="A27" s="37"/>
      <c r="B27" s="38"/>
      <c r="C27" s="38" t="s">
        <v>24</v>
      </c>
      <c r="D27" s="38"/>
      <c r="E27" s="39">
        <v>0</v>
      </c>
      <c r="H27" s="37"/>
      <c r="I27" s="38"/>
      <c r="J27" s="38" t="s">
        <v>24</v>
      </c>
      <c r="K27" s="38"/>
      <c r="L27" s="40">
        <f>E27/D21</f>
        <v>0</v>
      </c>
      <c r="M27" s="39"/>
    </row>
    <row r="28" spans="1:13" ht="15.75" thickBot="1">
      <c r="A28" s="41"/>
      <c r="B28" s="42"/>
      <c r="C28" s="42" t="s">
        <v>25</v>
      </c>
      <c r="D28" s="42"/>
      <c r="E28" s="31">
        <f>E25-(E26+E27)</f>
        <v>30</v>
      </c>
      <c r="H28" s="41"/>
      <c r="I28" s="42"/>
      <c r="J28" s="42" t="s">
        <v>26</v>
      </c>
      <c r="K28" s="42"/>
      <c r="L28" s="43">
        <f>E28/D21</f>
        <v>7.0093457943925228E-2</v>
      </c>
      <c r="M28" s="31"/>
    </row>
    <row r="29" spans="1:13">
      <c r="A29" s="38"/>
      <c r="B29" s="38"/>
      <c r="C29" s="38"/>
      <c r="D29" s="38"/>
      <c r="E29" s="38"/>
      <c r="G29" s="38"/>
      <c r="H29" s="38"/>
      <c r="I29" s="38"/>
      <c r="J29" s="38"/>
      <c r="K29" s="40"/>
      <c r="L29" s="38"/>
    </row>
    <row r="30" spans="1:13" ht="15.75" thickBot="1">
      <c r="G30" s="38"/>
      <c r="H30" s="38"/>
      <c r="I30" s="38"/>
      <c r="J30" s="38"/>
      <c r="K30" s="38"/>
    </row>
    <row r="31" spans="1:13">
      <c r="A31" s="32" t="s">
        <v>27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4"/>
    </row>
    <row r="32" spans="1:13" ht="15.75" thickBot="1">
      <c r="A32" s="41" t="s">
        <v>28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31"/>
    </row>
  </sheetData>
  <mergeCells count="67">
    <mergeCell ref="L9:M9"/>
    <mergeCell ref="B9:C9"/>
    <mergeCell ref="D9:E9"/>
    <mergeCell ref="F9:G9"/>
    <mergeCell ref="H9:I9"/>
    <mergeCell ref="J9:K9"/>
    <mergeCell ref="D10:E10"/>
    <mergeCell ref="F10:G10"/>
    <mergeCell ref="H10:I10"/>
    <mergeCell ref="B12:C12"/>
    <mergeCell ref="D12:E12"/>
    <mergeCell ref="F12:G12"/>
    <mergeCell ref="H12:I12"/>
    <mergeCell ref="L14:M14"/>
    <mergeCell ref="J12:K12"/>
    <mergeCell ref="L12:M12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22:C22"/>
    <mergeCell ref="D22:E22"/>
    <mergeCell ref="B23:C23"/>
    <mergeCell ref="D23:E23"/>
    <mergeCell ref="B21:C21"/>
    <mergeCell ref="D21:E2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T11" sqref="T11"/>
    </sheetView>
  </sheetViews>
  <sheetFormatPr defaultRowHeight="15"/>
  <cols>
    <col min="1" max="1" width="24.140625" customWidth="1"/>
    <col min="13" max="13" width="17.7109375" customWidth="1"/>
  </cols>
  <sheetData>
    <row r="1" spans="1:13">
      <c r="B1" s="1" t="s">
        <v>0</v>
      </c>
      <c r="C1" s="1"/>
      <c r="D1" s="1"/>
    </row>
    <row r="2" spans="1:13">
      <c r="D2" s="2" t="s">
        <v>40</v>
      </c>
    </row>
    <row r="6" spans="1:13">
      <c r="A6" t="s">
        <v>1</v>
      </c>
    </row>
    <row r="8" spans="1:13" ht="15.75" thickBot="1"/>
    <row r="9" spans="1:13">
      <c r="A9" s="3" t="s">
        <v>2</v>
      </c>
      <c r="B9" s="112" t="s">
        <v>3</v>
      </c>
      <c r="C9" s="113"/>
      <c r="D9" s="110" t="s">
        <v>4</v>
      </c>
      <c r="E9" s="114"/>
      <c r="F9" s="110" t="s">
        <v>5</v>
      </c>
      <c r="G9" s="114"/>
      <c r="H9" s="110" t="s">
        <v>6</v>
      </c>
      <c r="I9" s="114"/>
      <c r="J9" s="110" t="s">
        <v>7</v>
      </c>
      <c r="K9" s="114"/>
      <c r="L9" s="110" t="s">
        <v>8</v>
      </c>
      <c r="M9" s="111"/>
    </row>
    <row r="10" spans="1:13" ht="15.75" thickBot="1">
      <c r="A10" s="4"/>
      <c r="B10" s="5"/>
      <c r="C10" s="6"/>
      <c r="D10" s="108" t="s">
        <v>9</v>
      </c>
      <c r="E10" s="109"/>
      <c r="F10" s="108" t="s">
        <v>10</v>
      </c>
      <c r="G10" s="109"/>
      <c r="H10" s="108" t="s">
        <v>11</v>
      </c>
      <c r="I10" s="109"/>
      <c r="J10" s="80"/>
      <c r="K10" s="81"/>
      <c r="L10" s="80"/>
      <c r="M10" s="9"/>
    </row>
    <row r="11" spans="1:13">
      <c r="A11" s="10"/>
      <c r="B11" s="11"/>
      <c r="C11" s="11"/>
      <c r="D11" s="12"/>
      <c r="E11" s="13"/>
      <c r="F11" s="11"/>
      <c r="G11" s="11"/>
      <c r="H11" s="12"/>
      <c r="I11" s="13"/>
      <c r="J11" s="11"/>
      <c r="K11" s="11"/>
      <c r="L11" s="12"/>
      <c r="M11" s="14"/>
    </row>
    <row r="12" spans="1:13">
      <c r="A12" s="15" t="s">
        <v>13</v>
      </c>
      <c r="B12" s="87">
        <v>4</v>
      </c>
      <c r="C12" s="88"/>
      <c r="D12" s="87">
        <f>B12*24</f>
        <v>96</v>
      </c>
      <c r="E12" s="88"/>
      <c r="F12" s="101">
        <f t="shared" ref="F12:F18" si="0">D12-H12</f>
        <v>78</v>
      </c>
      <c r="G12" s="101"/>
      <c r="H12" s="102">
        <v>18</v>
      </c>
      <c r="I12" s="103"/>
      <c r="J12" s="104">
        <f t="shared" ref="J12:J18" si="1">F12/D12</f>
        <v>0.8125</v>
      </c>
      <c r="K12" s="104"/>
      <c r="L12" s="89">
        <f t="shared" ref="L12:L18" si="2">H12/D12</f>
        <v>0.1875</v>
      </c>
      <c r="M12" s="91"/>
    </row>
    <row r="13" spans="1:13">
      <c r="A13" s="15" t="s">
        <v>14</v>
      </c>
      <c r="B13" s="87">
        <v>2</v>
      </c>
      <c r="C13" s="88"/>
      <c r="D13" s="87">
        <f>B13*24</f>
        <v>48</v>
      </c>
      <c r="E13" s="88"/>
      <c r="F13" s="101">
        <f t="shared" si="0"/>
        <v>44</v>
      </c>
      <c r="G13" s="101"/>
      <c r="H13" s="102">
        <v>4</v>
      </c>
      <c r="I13" s="103"/>
      <c r="J13" s="104">
        <f t="shared" si="1"/>
        <v>0.91666666666666663</v>
      </c>
      <c r="K13" s="104"/>
      <c r="L13" s="89">
        <f t="shared" si="2"/>
        <v>8.3333333333333329E-2</v>
      </c>
      <c r="M13" s="91"/>
    </row>
    <row r="14" spans="1:13">
      <c r="A14" s="15" t="s">
        <v>15</v>
      </c>
      <c r="B14" s="87">
        <v>1</v>
      </c>
      <c r="C14" s="88"/>
      <c r="D14" s="87">
        <f>B14*24</f>
        <v>24</v>
      </c>
      <c r="E14" s="88"/>
      <c r="F14" s="101">
        <f t="shared" si="0"/>
        <v>18</v>
      </c>
      <c r="G14" s="101"/>
      <c r="H14" s="102">
        <v>6</v>
      </c>
      <c r="I14" s="103"/>
      <c r="J14" s="104">
        <f t="shared" si="1"/>
        <v>0.75</v>
      </c>
      <c r="K14" s="104"/>
      <c r="L14" s="89">
        <f t="shared" si="2"/>
        <v>0.25</v>
      </c>
      <c r="M14" s="91"/>
    </row>
    <row r="15" spans="1:13">
      <c r="A15" s="15" t="s">
        <v>16</v>
      </c>
      <c r="B15" s="115">
        <v>6</v>
      </c>
      <c r="C15" s="116"/>
      <c r="D15" s="87">
        <f>B15*24</f>
        <v>144</v>
      </c>
      <c r="E15" s="88"/>
      <c r="F15" s="101">
        <f t="shared" si="0"/>
        <v>102</v>
      </c>
      <c r="G15" s="101"/>
      <c r="H15" s="102">
        <v>42</v>
      </c>
      <c r="I15" s="103"/>
      <c r="J15" s="104">
        <f t="shared" si="1"/>
        <v>0.70833333333333337</v>
      </c>
      <c r="K15" s="104"/>
      <c r="L15" s="89">
        <f t="shared" si="2"/>
        <v>0.29166666666666669</v>
      </c>
      <c r="M15" s="91"/>
    </row>
    <row r="16" spans="1:13">
      <c r="A16" s="15" t="s">
        <v>17</v>
      </c>
      <c r="B16" s="87">
        <v>2</v>
      </c>
      <c r="C16" s="88"/>
      <c r="D16" s="87">
        <f>B16*24</f>
        <v>48</v>
      </c>
      <c r="E16" s="88"/>
      <c r="F16" s="101">
        <f>D16-H16</f>
        <v>46</v>
      </c>
      <c r="G16" s="101"/>
      <c r="H16" s="102">
        <v>2</v>
      </c>
      <c r="I16" s="103"/>
      <c r="J16" s="104">
        <f t="shared" si="1"/>
        <v>0.95833333333333337</v>
      </c>
      <c r="K16" s="104"/>
      <c r="L16" s="89">
        <f t="shared" si="2"/>
        <v>4.1666666666666664E-2</v>
      </c>
      <c r="M16" s="91"/>
    </row>
    <row r="17" spans="1:13">
      <c r="A17" s="15" t="s">
        <v>18</v>
      </c>
      <c r="B17" s="87">
        <v>1</v>
      </c>
      <c r="C17" s="88"/>
      <c r="D17" s="99">
        <f>B17*24+3</f>
        <v>27</v>
      </c>
      <c r="E17" s="100"/>
      <c r="F17" s="101">
        <f t="shared" si="0"/>
        <v>27</v>
      </c>
      <c r="G17" s="101"/>
      <c r="H17" s="102">
        <v>0</v>
      </c>
      <c r="I17" s="103"/>
      <c r="J17" s="104">
        <f t="shared" si="1"/>
        <v>1</v>
      </c>
      <c r="K17" s="104"/>
      <c r="L17" s="89">
        <f t="shared" si="2"/>
        <v>0</v>
      </c>
      <c r="M17" s="91"/>
    </row>
    <row r="18" spans="1:13">
      <c r="A18" s="16" t="s">
        <v>19</v>
      </c>
      <c r="B18" s="87">
        <v>1</v>
      </c>
      <c r="C18" s="88"/>
      <c r="D18" s="87">
        <f>B18*24</f>
        <v>24</v>
      </c>
      <c r="E18" s="88"/>
      <c r="F18" s="101">
        <f t="shared" si="0"/>
        <v>20</v>
      </c>
      <c r="G18" s="101"/>
      <c r="H18" s="102">
        <v>4</v>
      </c>
      <c r="I18" s="103"/>
      <c r="J18" s="104">
        <f t="shared" si="1"/>
        <v>0.83333333333333337</v>
      </c>
      <c r="K18" s="104"/>
      <c r="L18" s="89">
        <f t="shared" si="2"/>
        <v>0.16666666666666666</v>
      </c>
      <c r="M18" s="91"/>
    </row>
    <row r="19" spans="1:13" ht="15.75" thickBot="1">
      <c r="A19" s="17"/>
      <c r="B19" s="18"/>
      <c r="C19" s="18"/>
      <c r="D19" s="82"/>
      <c r="E19" s="83"/>
      <c r="F19" s="18"/>
      <c r="G19" s="18"/>
      <c r="H19" s="21"/>
      <c r="I19" s="22"/>
      <c r="J19" s="23"/>
      <c r="K19" s="23"/>
      <c r="L19" s="24"/>
      <c r="M19" s="25"/>
    </row>
    <row r="20" spans="1:13">
      <c r="A20" s="10"/>
      <c r="B20" s="92"/>
      <c r="C20" s="93"/>
      <c r="D20" s="92"/>
      <c r="E20" s="93"/>
      <c r="F20" s="92"/>
      <c r="G20" s="93"/>
      <c r="H20" s="94"/>
      <c r="I20" s="95"/>
      <c r="J20" s="96"/>
      <c r="K20" s="97"/>
      <c r="L20" s="96"/>
      <c r="M20" s="98"/>
    </row>
    <row r="21" spans="1:13">
      <c r="A21" s="15" t="s">
        <v>10</v>
      </c>
      <c r="B21" s="87">
        <f>SUM(B12:C20)</f>
        <v>17</v>
      </c>
      <c r="C21" s="88"/>
      <c r="D21" s="87">
        <f>SUM(D12:E20)</f>
        <v>411</v>
      </c>
      <c r="E21" s="88"/>
      <c r="F21" s="87">
        <f>SUM(F12:G20)</f>
        <v>335</v>
      </c>
      <c r="G21" s="88"/>
      <c r="H21" s="87">
        <f>SUM(H12:I20)</f>
        <v>76</v>
      </c>
      <c r="I21" s="88"/>
      <c r="J21" s="89">
        <f>F21/D21</f>
        <v>0.81508515815085159</v>
      </c>
      <c r="K21" s="90"/>
      <c r="L21" s="89">
        <f>H21/D21</f>
        <v>0.18491484184914841</v>
      </c>
      <c r="M21" s="91"/>
    </row>
    <row r="22" spans="1:13" ht="15.75" thickBot="1">
      <c r="A22" s="26"/>
      <c r="B22" s="84"/>
      <c r="C22" s="85"/>
      <c r="D22" s="84"/>
      <c r="E22" s="85"/>
      <c r="F22" s="29"/>
      <c r="G22" s="30"/>
      <c r="H22" s="29"/>
      <c r="I22" s="30"/>
      <c r="J22" s="29"/>
      <c r="K22" s="30"/>
      <c r="L22" s="29"/>
      <c r="M22" s="31"/>
    </row>
    <row r="23" spans="1:13">
      <c r="B23" s="86"/>
      <c r="C23" s="86"/>
      <c r="D23" s="86"/>
      <c r="E23" s="86"/>
    </row>
    <row r="24" spans="1:13" ht="15.75" thickBot="1"/>
    <row r="25" spans="1:13">
      <c r="A25" s="32" t="s">
        <v>20</v>
      </c>
      <c r="B25" s="11"/>
      <c r="C25" s="11"/>
      <c r="D25" s="11"/>
      <c r="E25" s="33">
        <f>H21</f>
        <v>76</v>
      </c>
      <c r="F25" s="34"/>
      <c r="H25" s="32" t="s">
        <v>21</v>
      </c>
      <c r="I25" s="11"/>
      <c r="J25" s="11"/>
      <c r="K25" s="11"/>
      <c r="L25" s="35">
        <f>L21</f>
        <v>0.18491484184914841</v>
      </c>
      <c r="M25" s="36" t="s">
        <v>22</v>
      </c>
    </row>
    <row r="26" spans="1:13">
      <c r="A26" s="37"/>
      <c r="B26" s="38"/>
      <c r="C26" s="38" t="s">
        <v>23</v>
      </c>
      <c r="D26" s="38"/>
      <c r="E26" s="39">
        <v>69</v>
      </c>
      <c r="H26" s="37"/>
      <c r="I26" s="38"/>
      <c r="J26" s="38" t="s">
        <v>23</v>
      </c>
      <c r="K26" s="38"/>
      <c r="L26" s="40">
        <f>E26/D21</f>
        <v>0.16788321167883211</v>
      </c>
      <c r="M26" s="39"/>
    </row>
    <row r="27" spans="1:13">
      <c r="A27" s="37"/>
      <c r="B27" s="38"/>
      <c r="C27" s="38" t="s">
        <v>24</v>
      </c>
      <c r="D27" s="38"/>
      <c r="E27" s="39">
        <v>2</v>
      </c>
      <c r="H27" s="37"/>
      <c r="I27" s="38"/>
      <c r="J27" s="38" t="s">
        <v>24</v>
      </c>
      <c r="K27" s="38"/>
      <c r="L27" s="40">
        <f>E27/D21</f>
        <v>4.8661800486618006E-3</v>
      </c>
      <c r="M27" s="39"/>
    </row>
    <row r="28" spans="1:13" ht="15.75" thickBot="1">
      <c r="A28" s="41"/>
      <c r="B28" s="42"/>
      <c r="C28" s="42" t="s">
        <v>25</v>
      </c>
      <c r="D28" s="42"/>
      <c r="E28" s="31">
        <f>E25-(E26+E27)</f>
        <v>5</v>
      </c>
      <c r="H28" s="41"/>
      <c r="I28" s="42"/>
      <c r="J28" s="42" t="s">
        <v>26</v>
      </c>
      <c r="K28" s="42"/>
      <c r="L28" s="43">
        <f>E28/D21</f>
        <v>1.2165450121654502E-2</v>
      </c>
      <c r="M28" s="31"/>
    </row>
    <row r="29" spans="1:13">
      <c r="A29" s="38"/>
      <c r="B29" s="38"/>
      <c r="C29" s="38"/>
      <c r="D29" s="38"/>
      <c r="E29" s="38"/>
      <c r="G29" s="38"/>
      <c r="H29" s="38"/>
      <c r="I29" s="38"/>
      <c r="J29" s="38"/>
      <c r="K29" s="40"/>
      <c r="L29" s="38"/>
    </row>
    <row r="30" spans="1:13" ht="15.75" thickBot="1">
      <c r="G30" s="38"/>
      <c r="H30" s="38"/>
      <c r="I30" s="38"/>
      <c r="J30" s="38"/>
      <c r="K30" s="38"/>
    </row>
    <row r="31" spans="1:13">
      <c r="A31" s="32" t="s">
        <v>27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4"/>
    </row>
    <row r="32" spans="1:13" ht="15.75" thickBot="1">
      <c r="A32" s="41" t="s">
        <v>28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31"/>
    </row>
  </sheetData>
  <mergeCells count="67">
    <mergeCell ref="B22:C22"/>
    <mergeCell ref="D22:E22"/>
    <mergeCell ref="B23:C23"/>
    <mergeCell ref="D23:E23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18:C18"/>
    <mergeCell ref="D18:E18"/>
    <mergeCell ref="F18:G18"/>
    <mergeCell ref="H18:I18"/>
    <mergeCell ref="J18:K18"/>
    <mergeCell ref="L18:M18"/>
    <mergeCell ref="B17:C17"/>
    <mergeCell ref="D17:E17"/>
    <mergeCell ref="F17:G17"/>
    <mergeCell ref="H17:I17"/>
    <mergeCell ref="J17:K17"/>
    <mergeCell ref="L17:M17"/>
    <mergeCell ref="B16:C16"/>
    <mergeCell ref="D16:E16"/>
    <mergeCell ref="F16:G16"/>
    <mergeCell ref="H16:I16"/>
    <mergeCell ref="J16:K16"/>
    <mergeCell ref="L16:M16"/>
    <mergeCell ref="B15:C15"/>
    <mergeCell ref="D15:E15"/>
    <mergeCell ref="F15:G15"/>
    <mergeCell ref="H15:I15"/>
    <mergeCell ref="J15:K15"/>
    <mergeCell ref="L15:M15"/>
    <mergeCell ref="B14:C14"/>
    <mergeCell ref="D14:E14"/>
    <mergeCell ref="F14:G14"/>
    <mergeCell ref="H14:I14"/>
    <mergeCell ref="J14:K14"/>
    <mergeCell ref="L14:M14"/>
    <mergeCell ref="J12:K12"/>
    <mergeCell ref="L12:M12"/>
    <mergeCell ref="B13:C13"/>
    <mergeCell ref="D13:E13"/>
    <mergeCell ref="F13:G13"/>
    <mergeCell ref="H13:I13"/>
    <mergeCell ref="J13:K13"/>
    <mergeCell ref="L13:M13"/>
    <mergeCell ref="D10:E10"/>
    <mergeCell ref="F10:G10"/>
    <mergeCell ref="H10:I10"/>
    <mergeCell ref="B12:C12"/>
    <mergeCell ref="D12:E12"/>
    <mergeCell ref="F12:G12"/>
    <mergeCell ref="H12:I12"/>
    <mergeCell ref="B9:C9"/>
    <mergeCell ref="D9:E9"/>
    <mergeCell ref="F9:G9"/>
    <mergeCell ref="H9:I9"/>
    <mergeCell ref="J9:K9"/>
    <mergeCell ref="L9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2019</vt:lpstr>
      <vt:lpstr>FEBBRAIO 2019</vt:lpstr>
      <vt:lpstr>MARZO 2019</vt:lpstr>
      <vt:lpstr>APRILE 2019</vt:lpstr>
      <vt:lpstr>MAGGIO 2019</vt:lpstr>
      <vt:lpstr>GIUGNO 2019</vt:lpstr>
      <vt:lpstr>LUGLIO 2019</vt:lpstr>
      <vt:lpstr>AGOSTO 2019</vt:lpstr>
      <vt:lpstr>SETTEMBRE 2019</vt:lpstr>
      <vt:lpstr>OTTOBRE 2019</vt:lpstr>
      <vt:lpstr>NOVEMBRE 2019</vt:lpstr>
      <vt:lpstr>DICEMBRE 2019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2020-01-07T11:01:59Z</dcterms:modified>
</cp:coreProperties>
</file>