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300" windowWidth="18735" windowHeight="11700" firstSheet="2" activeTab="11"/>
  </bookViews>
  <sheets>
    <sheet name="GENNAIO 2018" sheetId="1" r:id="rId1"/>
    <sheet name="FEBBRAIO 2018" sheetId="2" r:id="rId2"/>
    <sheet name="MARZO 2018" sheetId="3" r:id="rId3"/>
    <sheet name="APRILE 2018" sheetId="4" r:id="rId4"/>
    <sheet name="MAGGIO 2018" sheetId="5" r:id="rId5"/>
    <sheet name="GIUGNO 2018" sheetId="6" r:id="rId6"/>
    <sheet name="LUGLIO 2018" sheetId="7" r:id="rId7"/>
    <sheet name="AGOSTO 2018" sheetId="8" r:id="rId8"/>
    <sheet name="SETTEMBRE 2018" sheetId="9" r:id="rId9"/>
    <sheet name="OTTOBRE 2018" sheetId="10" r:id="rId10"/>
    <sheet name="NOVEMBRE 2018" sheetId="11" r:id="rId11"/>
    <sheet name="DICEMBRE 2018" sheetId="12" r:id="rId12"/>
  </sheets>
  <calcPr calcId="125725"/>
</workbook>
</file>

<file path=xl/calcChain.xml><?xml version="1.0" encoding="utf-8"?>
<calcChain xmlns="http://schemas.openxmlformats.org/spreadsheetml/2006/main">
  <c r="H23" i="12"/>
  <c r="E27" s="1"/>
  <c r="E30" s="1"/>
  <c r="L30" s="1"/>
  <c r="B23"/>
  <c r="D20"/>
  <c r="L20" s="1"/>
  <c r="D19"/>
  <c r="L19" s="1"/>
  <c r="D18"/>
  <c r="L18" s="1"/>
  <c r="D17"/>
  <c r="L17" s="1"/>
  <c r="D16"/>
  <c r="L16" s="1"/>
  <c r="D15"/>
  <c r="L15" s="1"/>
  <c r="D14"/>
  <c r="L14" s="1"/>
  <c r="D13"/>
  <c r="D23" s="1"/>
  <c r="H23" i="11"/>
  <c r="E27" s="1"/>
  <c r="E30" s="1"/>
  <c r="B23"/>
  <c r="D20"/>
  <c r="L20" s="1"/>
  <c r="D19"/>
  <c r="L19" s="1"/>
  <c r="D18"/>
  <c r="L18" s="1"/>
  <c r="D17"/>
  <c r="L17" s="1"/>
  <c r="D16"/>
  <c r="L16" s="1"/>
  <c r="D15"/>
  <c r="L15" s="1"/>
  <c r="D14"/>
  <c r="L14" s="1"/>
  <c r="D13"/>
  <c r="D23" s="1"/>
  <c r="H23" i="10"/>
  <c r="E27" s="1"/>
  <c r="E30" s="1"/>
  <c r="B23"/>
  <c r="L20"/>
  <c r="F20"/>
  <c r="J20" s="1"/>
  <c r="D20"/>
  <c r="L19"/>
  <c r="F19"/>
  <c r="J19" s="1"/>
  <c r="D19"/>
  <c r="L18"/>
  <c r="F18"/>
  <c r="J18" s="1"/>
  <c r="D18"/>
  <c r="L17"/>
  <c r="F17"/>
  <c r="J17" s="1"/>
  <c r="D17"/>
  <c r="L16"/>
  <c r="F16"/>
  <c r="J16" s="1"/>
  <c r="D16"/>
  <c r="L15"/>
  <c r="F15"/>
  <c r="J15" s="1"/>
  <c r="D15"/>
  <c r="L14"/>
  <c r="F14"/>
  <c r="J14" s="1"/>
  <c r="D14"/>
  <c r="L13"/>
  <c r="F13"/>
  <c r="D13"/>
  <c r="D23" s="1"/>
  <c r="D20" i="9"/>
  <c r="F20" s="1"/>
  <c r="J20" s="1"/>
  <c r="D19"/>
  <c r="F19" s="1"/>
  <c r="J19" s="1"/>
  <c r="D18"/>
  <c r="F18" s="1"/>
  <c r="J18" s="1"/>
  <c r="D17"/>
  <c r="F17" s="1"/>
  <c r="J17" s="1"/>
  <c r="D16"/>
  <c r="F16" s="1"/>
  <c r="J16" s="1"/>
  <c r="D15"/>
  <c r="F15" s="1"/>
  <c r="J15" s="1"/>
  <c r="D14"/>
  <c r="F14" s="1"/>
  <c r="J14" s="1"/>
  <c r="D13"/>
  <c r="H23"/>
  <c r="E27" s="1"/>
  <c r="E30" s="1"/>
  <c r="B23"/>
  <c r="L20"/>
  <c r="L19"/>
  <c r="L18"/>
  <c r="L17"/>
  <c r="L16"/>
  <c r="L15"/>
  <c r="L14"/>
  <c r="L13"/>
  <c r="F13"/>
  <c r="E36" i="8"/>
  <c r="E33"/>
  <c r="D26"/>
  <c r="D25"/>
  <c r="D29" s="1"/>
  <c r="D24"/>
  <c r="F24" s="1"/>
  <c r="J24" s="1"/>
  <c r="D23"/>
  <c r="F23" s="1"/>
  <c r="J23" s="1"/>
  <c r="D22"/>
  <c r="F22" s="1"/>
  <c r="J22" s="1"/>
  <c r="D21"/>
  <c r="F21" s="1"/>
  <c r="J21" s="1"/>
  <c r="D20"/>
  <c r="F20" s="1"/>
  <c r="J20" s="1"/>
  <c r="D19"/>
  <c r="F19" s="1"/>
  <c r="H29"/>
  <c r="B29"/>
  <c r="L26"/>
  <c r="F26"/>
  <c r="J26" s="1"/>
  <c r="L25"/>
  <c r="L24"/>
  <c r="L23"/>
  <c r="L22"/>
  <c r="L21"/>
  <c r="L20"/>
  <c r="L19"/>
  <c r="H29" i="7"/>
  <c r="E33" s="1"/>
  <c r="E36" s="1"/>
  <c r="L36" s="1"/>
  <c r="B29"/>
  <c r="L26"/>
  <c r="F26"/>
  <c r="J26" s="1"/>
  <c r="D26"/>
  <c r="L25"/>
  <c r="F25"/>
  <c r="J25" s="1"/>
  <c r="D25"/>
  <c r="L24"/>
  <c r="F24"/>
  <c r="J24" s="1"/>
  <c r="D24"/>
  <c r="L23"/>
  <c r="F23"/>
  <c r="J23" s="1"/>
  <c r="D23"/>
  <c r="L22"/>
  <c r="F22"/>
  <c r="J22" s="1"/>
  <c r="D22"/>
  <c r="L21"/>
  <c r="F21"/>
  <c r="J21" s="1"/>
  <c r="D21"/>
  <c r="L20"/>
  <c r="F20"/>
  <c r="J20" s="1"/>
  <c r="D20"/>
  <c r="L19"/>
  <c r="F19"/>
  <c r="F29" s="1"/>
  <c r="J29" s="1"/>
  <c r="D19"/>
  <c r="D29" s="1"/>
  <c r="D26" i="6"/>
  <c r="D25"/>
  <c r="D24"/>
  <c r="D23"/>
  <c r="D22"/>
  <c r="L22" s="1"/>
  <c r="D21"/>
  <c r="L21" s="1"/>
  <c r="D20"/>
  <c r="F20" s="1"/>
  <c r="J20" s="1"/>
  <c r="D19"/>
  <c r="H29"/>
  <c r="E33" s="1"/>
  <c r="E36" s="1"/>
  <c r="B29"/>
  <c r="L26"/>
  <c r="L25"/>
  <c r="L24"/>
  <c r="L23"/>
  <c r="F22"/>
  <c r="J22" s="1"/>
  <c r="F21"/>
  <c r="J21" s="1"/>
  <c r="L20"/>
  <c r="F19"/>
  <c r="F24" i="5"/>
  <c r="H29"/>
  <c r="E33" s="1"/>
  <c r="E36" s="1"/>
  <c r="B29"/>
  <c r="D26"/>
  <c r="L26" s="1"/>
  <c r="D25"/>
  <c r="L25" s="1"/>
  <c r="D24"/>
  <c r="L24" s="1"/>
  <c r="D23"/>
  <c r="L23" s="1"/>
  <c r="D22"/>
  <c r="L22" s="1"/>
  <c r="D21"/>
  <c r="L21" s="1"/>
  <c r="D20"/>
  <c r="L20" s="1"/>
  <c r="D19"/>
  <c r="D29" s="1"/>
  <c r="D26" i="4"/>
  <c r="D25"/>
  <c r="D24"/>
  <c r="L24" s="1"/>
  <c r="D23"/>
  <c r="D22"/>
  <c r="D21"/>
  <c r="D20"/>
  <c r="D19"/>
  <c r="H29"/>
  <c r="E33" s="1"/>
  <c r="E36" s="1"/>
  <c r="B29"/>
  <c r="L26"/>
  <c r="L25"/>
  <c r="L23"/>
  <c r="L22"/>
  <c r="L21"/>
  <c r="L20"/>
  <c r="D26" i="3"/>
  <c r="F26" s="1"/>
  <c r="J26" s="1"/>
  <c r="D25"/>
  <c r="F25" s="1"/>
  <c r="J25" s="1"/>
  <c r="D24"/>
  <c r="F24" s="1"/>
  <c r="J24" s="1"/>
  <c r="D23"/>
  <c r="F23" s="1"/>
  <c r="J23" s="1"/>
  <c r="D22"/>
  <c r="F22" s="1"/>
  <c r="J22" s="1"/>
  <c r="D21"/>
  <c r="D20"/>
  <c r="D19"/>
  <c r="H29"/>
  <c r="E33" s="1"/>
  <c r="E36" s="1"/>
  <c r="B29"/>
  <c r="L26"/>
  <c r="L25"/>
  <c r="L24"/>
  <c r="L23"/>
  <c r="L22"/>
  <c r="L21"/>
  <c r="F21"/>
  <c r="J21" s="1"/>
  <c r="F20"/>
  <c r="J20" s="1"/>
  <c r="L19"/>
  <c r="F19"/>
  <c r="D19" i="2"/>
  <c r="F19" s="1"/>
  <c r="D20"/>
  <c r="F20" s="1"/>
  <c r="J20" s="1"/>
  <c r="D21"/>
  <c r="F21" s="1"/>
  <c r="J21" s="1"/>
  <c r="D22"/>
  <c r="F22" s="1"/>
  <c r="J22" s="1"/>
  <c r="D23"/>
  <c r="F23" s="1"/>
  <c r="J23" s="1"/>
  <c r="D24"/>
  <c r="F24" s="1"/>
  <c r="J24" s="1"/>
  <c r="D25"/>
  <c r="F25" s="1"/>
  <c r="J25" s="1"/>
  <c r="D26"/>
  <c r="F26" s="1"/>
  <c r="J26" s="1"/>
  <c r="B29"/>
  <c r="H29"/>
  <c r="E33"/>
  <c r="E36" s="1"/>
  <c r="D19" i="1"/>
  <c r="J19" s="1"/>
  <c r="L19"/>
  <c r="D20"/>
  <c r="J20"/>
  <c r="L20"/>
  <c r="D21"/>
  <c r="J21" s="1"/>
  <c r="L21"/>
  <c r="D22"/>
  <c r="J22"/>
  <c r="L22"/>
  <c r="D23"/>
  <c r="J23" s="1"/>
  <c r="D24"/>
  <c r="J24"/>
  <c r="L24"/>
  <c r="D25"/>
  <c r="J25" s="1"/>
  <c r="L25"/>
  <c r="D26"/>
  <c r="J26"/>
  <c r="L26"/>
  <c r="B29"/>
  <c r="D29"/>
  <c r="F29"/>
  <c r="H29"/>
  <c r="E33" s="1"/>
  <c r="E36" s="1"/>
  <c r="L36" s="1"/>
  <c r="J29"/>
  <c r="L34"/>
  <c r="L35"/>
  <c r="L28" i="12" l="1"/>
  <c r="L29"/>
  <c r="F13"/>
  <c r="L13"/>
  <c r="F14"/>
  <c r="J14" s="1"/>
  <c r="F15"/>
  <c r="J15" s="1"/>
  <c r="F16"/>
  <c r="J16" s="1"/>
  <c r="F17"/>
  <c r="J17" s="1"/>
  <c r="F18"/>
  <c r="J18" s="1"/>
  <c r="F19"/>
  <c r="J19" s="1"/>
  <c r="F20"/>
  <c r="J20" s="1"/>
  <c r="L23"/>
  <c r="L27" s="1"/>
  <c r="L30" i="11"/>
  <c r="L28"/>
  <c r="L29"/>
  <c r="F13"/>
  <c r="L13"/>
  <c r="F14"/>
  <c r="J14" s="1"/>
  <c r="F15"/>
  <c r="J15" s="1"/>
  <c r="F16"/>
  <c r="J16" s="1"/>
  <c r="F17"/>
  <c r="J17" s="1"/>
  <c r="F18"/>
  <c r="J18" s="1"/>
  <c r="F19"/>
  <c r="J19" s="1"/>
  <c r="F20"/>
  <c r="J20" s="1"/>
  <c r="L23"/>
  <c r="L27" s="1"/>
  <c r="F23" i="10"/>
  <c r="J23" s="1"/>
  <c r="L30"/>
  <c r="L28"/>
  <c r="L29"/>
  <c r="L23"/>
  <c r="L27" s="1"/>
  <c r="J13"/>
  <c r="D23" i="9"/>
  <c r="L28" s="1"/>
  <c r="F23"/>
  <c r="L30"/>
  <c r="L23"/>
  <c r="L27" s="1"/>
  <c r="J13"/>
  <c r="F25" i="8"/>
  <c r="J25" s="1"/>
  <c r="L36"/>
  <c r="L34"/>
  <c r="L35"/>
  <c r="L29"/>
  <c r="L33" s="1"/>
  <c r="J19"/>
  <c r="L34" i="7"/>
  <c r="L35"/>
  <c r="L29"/>
  <c r="L33" s="1"/>
  <c r="J19"/>
  <c r="D29" i="6"/>
  <c r="L34" s="1"/>
  <c r="L19"/>
  <c r="F23"/>
  <c r="J23" s="1"/>
  <c r="F24"/>
  <c r="J24" s="1"/>
  <c r="F25"/>
  <c r="J25" s="1"/>
  <c r="F26"/>
  <c r="J26" s="1"/>
  <c r="J19"/>
  <c r="L36" i="5"/>
  <c r="L34"/>
  <c r="L35"/>
  <c r="F19"/>
  <c r="L19"/>
  <c r="F20"/>
  <c r="J20" s="1"/>
  <c r="F21"/>
  <c r="J21" s="1"/>
  <c r="F22"/>
  <c r="J22" s="1"/>
  <c r="F23"/>
  <c r="J23" s="1"/>
  <c r="J24"/>
  <c r="F25"/>
  <c r="J25" s="1"/>
  <c r="F26"/>
  <c r="J26" s="1"/>
  <c r="L29"/>
  <c r="L33" s="1"/>
  <c r="D29" i="4"/>
  <c r="L35" s="1"/>
  <c r="F19"/>
  <c r="L19"/>
  <c r="F20"/>
  <c r="J20" s="1"/>
  <c r="F21"/>
  <c r="J21" s="1"/>
  <c r="F22"/>
  <c r="J22" s="1"/>
  <c r="F23"/>
  <c r="J23" s="1"/>
  <c r="F24"/>
  <c r="J24" s="1"/>
  <c r="F25"/>
  <c r="J25" s="1"/>
  <c r="F26"/>
  <c r="J26" s="1"/>
  <c r="F29" i="3"/>
  <c r="D29"/>
  <c r="L34" s="1"/>
  <c r="L20"/>
  <c r="L29"/>
  <c r="L33" s="1"/>
  <c r="L35"/>
  <c r="J19"/>
  <c r="L29" i="1"/>
  <c r="L33" s="1"/>
  <c r="L23"/>
  <c r="J19" i="2"/>
  <c r="F29"/>
  <c r="D29"/>
  <c r="L36" s="1"/>
  <c r="L26"/>
  <c r="L25"/>
  <c r="L24"/>
  <c r="L23"/>
  <c r="L22"/>
  <c r="L21"/>
  <c r="L20"/>
  <c r="L19"/>
  <c r="F23" i="12" l="1"/>
  <c r="J23" s="1"/>
  <c r="J13"/>
  <c r="F23" i="11"/>
  <c r="J23" s="1"/>
  <c r="J13"/>
  <c r="L29" i="9"/>
  <c r="J23"/>
  <c r="F29" i="8"/>
  <c r="J29" s="1"/>
  <c r="L35" i="6"/>
  <c r="L29"/>
  <c r="L33" s="1"/>
  <c r="L36"/>
  <c r="F29"/>
  <c r="J29" s="1"/>
  <c r="F29" i="5"/>
  <c r="J29" s="1"/>
  <c r="J19"/>
  <c r="L29" i="4"/>
  <c r="L33" s="1"/>
  <c r="L34"/>
  <c r="L36"/>
  <c r="F29"/>
  <c r="J29" s="1"/>
  <c r="J19"/>
  <c r="L36" i="3"/>
  <c r="J29"/>
  <c r="L29" i="2"/>
  <c r="L33" s="1"/>
  <c r="L35"/>
  <c r="L34"/>
  <c r="J29"/>
</calcChain>
</file>

<file path=xl/sharedStrings.xml><?xml version="1.0" encoding="utf-8"?>
<sst xmlns="http://schemas.openxmlformats.org/spreadsheetml/2006/main" count="412" uniqueCount="43">
  <si>
    <t xml:space="preserve">  sione facoltativa, congedo parentale, malattia figli, sciopero, permessi retribuiti vari (legge 104, matrimonio, lutto, protezione civile, permessi sindacali)</t>
  </si>
  <si>
    <t>* Nel computo delle assenze sono stati calcolati i giorni di mancata presenza lavorativa verificatasi a titolo di malattia, ferie, aspettativa, maternità, asten-</t>
  </si>
  <si>
    <t>Altri giustificativi</t>
  </si>
  <si>
    <t>Altri Giustificativi</t>
  </si>
  <si>
    <t>Malattia</t>
  </si>
  <si>
    <t>Ferie</t>
  </si>
  <si>
    <t>di cui:</t>
  </si>
  <si>
    <t>Tasso % assenza</t>
  </si>
  <si>
    <t>COMPOSIZIONE DEI GIORNI TOTALI DI ASSENZA:</t>
  </si>
  <si>
    <t>TOTALI</t>
  </si>
  <si>
    <t>CULTURA</t>
  </si>
  <si>
    <t>POLIZIA LOCALE</t>
  </si>
  <si>
    <t>ANAGRAFE</t>
  </si>
  <si>
    <t>UFFICIO TECNICO</t>
  </si>
  <si>
    <t>TRIBUTI</t>
  </si>
  <si>
    <t>RAGIONERIA</t>
  </si>
  <si>
    <t>SEGRETERIA</t>
  </si>
  <si>
    <t>SEGRETARIO COMUNALE</t>
  </si>
  <si>
    <t xml:space="preserve">TOTALI </t>
  </si>
  <si>
    <t>LAVORATIVE</t>
  </si>
  <si>
    <t>% ASSENZE</t>
  </si>
  <si>
    <t>% PRESENZE</t>
  </si>
  <si>
    <t>GIORNI ASSENZA</t>
  </si>
  <si>
    <t>GIORNI PRESENZA</t>
  </si>
  <si>
    <t>GIORNATE</t>
  </si>
  <si>
    <t>N. DIPENDENTI</t>
  </si>
  <si>
    <t>SETTORE</t>
  </si>
  <si>
    <t>Notizie pubblicate ai sensi dell'art. 21 c. 1 L. 69 del 18/06/09 e della Circolare 5/09 del 12/10/09</t>
  </si>
  <si>
    <t>MESE DI GENNAIO 2018</t>
  </si>
  <si>
    <t xml:space="preserve">MONITORAGGIO ASSENZA/PRESENZA DEL PERSONALE DIPENDENTE </t>
  </si>
  <si>
    <t xml:space="preserve">Provincia di Mantova </t>
  </si>
  <si>
    <t>COMUNE DI SABBIONETA</t>
  </si>
  <si>
    <t>MESE DI FEBBRAIO 2018</t>
  </si>
  <si>
    <t>MESE DI MARZO 2018</t>
  </si>
  <si>
    <t>MESE DI APRILE 2018</t>
  </si>
  <si>
    <t>MESE DI MAGGIO 2018</t>
  </si>
  <si>
    <t>MESE DI GIUGNO 2018</t>
  </si>
  <si>
    <t>MESE DI LUGLIO 2018</t>
  </si>
  <si>
    <t>MESE DI AGOSTO 2018</t>
  </si>
  <si>
    <t>MESE DI SETTEMBRE 2018</t>
  </si>
  <si>
    <t>MESE DI OTTOBRE 2018</t>
  </si>
  <si>
    <t>MESE DI NOVEMBRE 2018</t>
  </si>
  <si>
    <t>MESE DI DICEMBRE 2018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</si>
</sst>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1"/>
      <color theme="1"/>
      <name val="Calibri"/>
      <family val="2"/>
      <scheme val="minor"/>
    </font>
    <font>
      <b/>
      <u/>
      <sz val="10"/>
      <name val="Arial"/>
      <family val="2"/>
    </font>
    <font>
      <b/>
      <sz val="12"/>
      <color rgb="FF000000"/>
      <name val="Arial"/>
      <family val="2"/>
    </font>
    <font>
      <sz val="11"/>
      <name val="Arial"/>
    </font>
    <font>
      <b/>
      <sz val="16"/>
      <color theme="1"/>
      <name val="Times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10" fontId="0" fillId="0" borderId="0" xfId="0" applyNumberFormat="1" applyBorder="1"/>
    <xf numFmtId="10" fontId="0" fillId="0" borderId="2" xfId="0" applyNumberFormat="1" applyBorder="1"/>
    <xf numFmtId="0" fontId="0" fillId="0" borderId="7" xfId="0" applyBorder="1"/>
    <xf numFmtId="0" fontId="0" fillId="0" borderId="8" xfId="0" applyBorder="1"/>
    <xf numFmtId="0" fontId="2" fillId="0" borderId="4" xfId="0" applyFont="1" applyBorder="1"/>
    <xf numFmtId="10" fontId="3" fillId="0" borderId="5" xfId="0" applyNumberFormat="1" applyFont="1" applyBorder="1"/>
    <xf numFmtId="0" fontId="3" fillId="0" borderId="0" xfId="0" applyFont="1"/>
    <xf numFmtId="0" fontId="3" fillId="0" borderId="4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4" xfId="0" applyBorder="1"/>
    <xf numFmtId="0" fontId="0" fillId="0" borderId="17" xfId="0" applyBorder="1"/>
    <xf numFmtId="10" fontId="0" fillId="0" borderId="1" xfId="0" applyNumberFormat="1" applyFill="1" applyBorder="1" applyAlignment="1">
      <alignment horizontal="center"/>
    </xf>
    <xf numFmtId="10" fontId="0" fillId="0" borderId="9" xfId="0" applyNumberFormat="1" applyFill="1" applyBorder="1" applyAlignment="1">
      <alignment horizontal="center"/>
    </xf>
    <xf numFmtId="10" fontId="0" fillId="0" borderId="2" xfId="0" applyNumberForma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11" xfId="0" applyFont="1" applyBorder="1"/>
    <xf numFmtId="0" fontId="2" fillId="0" borderId="14" xfId="0" applyFont="1" applyBorder="1"/>
    <xf numFmtId="0" fontId="0" fillId="0" borderId="15" xfId="0" applyBorder="1"/>
    <xf numFmtId="0" fontId="0" fillId="0" borderId="16" xfId="0" applyBorder="1"/>
    <xf numFmtId="0" fontId="3" fillId="0" borderId="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11" xfId="0" applyFont="1" applyBorder="1"/>
    <xf numFmtId="0" fontId="3" fillId="0" borderId="17" xfId="0" applyFont="1" applyBorder="1" applyAlignment="1">
      <alignment horizontal="center"/>
    </xf>
    <xf numFmtId="0" fontId="5" fillId="0" borderId="0" xfId="0" applyFont="1"/>
    <xf numFmtId="0" fontId="1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/>
    <xf numFmtId="0" fontId="0" fillId="0" borderId="16" xfId="0" applyBorder="1" applyAlignment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10" fontId="0" fillId="0" borderId="12" xfId="0" applyNumberFormat="1" applyFill="1" applyBorder="1" applyAlignment="1">
      <alignment horizontal="center"/>
    </xf>
    <xf numFmtId="10" fontId="0" fillId="0" borderId="13" xfId="0" applyNumberFormat="1" applyFill="1" applyBorder="1" applyAlignment="1">
      <alignment horizontal="center"/>
    </xf>
    <xf numFmtId="10" fontId="0" fillId="0" borderId="7" xfId="0" applyNumberFormat="1" applyFill="1" applyBorder="1" applyAlignment="1">
      <alignment horizontal="center"/>
    </xf>
    <xf numFmtId="10" fontId="0" fillId="0" borderId="15" xfId="0" applyNumberFormat="1" applyFill="1" applyBorder="1" applyAlignment="1">
      <alignment horizontal="center"/>
    </xf>
    <xf numFmtId="10" fontId="0" fillId="0" borderId="16" xfId="0" applyNumberFormat="1" applyFill="1" applyBorder="1" applyAlignment="1">
      <alignment horizontal="center"/>
    </xf>
    <xf numFmtId="10" fontId="0" fillId="0" borderId="4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10" fontId="0" fillId="0" borderId="0" xfId="0" applyNumberForma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0" fontId="2" fillId="0" borderId="0" xfId="0" applyNumberFormat="1" applyFont="1" applyFill="1" applyBorder="1" applyAlignment="1">
      <alignment horizontal="center"/>
    </xf>
    <xf numFmtId="10" fontId="2" fillId="0" borderId="12" xfId="0" applyNumberFormat="1" applyFont="1" applyFill="1" applyBorder="1" applyAlignment="1">
      <alignment horizontal="center"/>
    </xf>
    <xf numFmtId="10" fontId="2" fillId="0" borderId="7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3" fillId="0" borderId="16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http://www.turismo.mantova.it/uploads/gallerie/277a0c5d663f3452d196dfd344ca2acc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1323975</xdr:colOff>
      <xdr:row>6</xdr:row>
      <xdr:rowOff>61152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0" y="161925"/>
          <a:ext cx="1323975" cy="870777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1323975</xdr:colOff>
      <xdr:row>6</xdr:row>
      <xdr:rowOff>61152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0" y="161925"/>
          <a:ext cx="1323975" cy="870777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1323975</xdr:colOff>
      <xdr:row>6</xdr:row>
      <xdr:rowOff>61152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0" y="190500"/>
          <a:ext cx="1323975" cy="1089852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1323975</xdr:colOff>
      <xdr:row>6</xdr:row>
      <xdr:rowOff>61152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0" y="190500"/>
          <a:ext cx="1323975" cy="1089852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1323975</xdr:colOff>
      <xdr:row>6</xdr:row>
      <xdr:rowOff>61152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0" y="190500"/>
          <a:ext cx="1323975" cy="1089852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1323975</xdr:colOff>
      <xdr:row>6</xdr:row>
      <xdr:rowOff>61152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0" y="190500"/>
          <a:ext cx="1323975" cy="1089852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1323975</xdr:colOff>
      <xdr:row>6</xdr:row>
      <xdr:rowOff>61152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0" y="190500"/>
          <a:ext cx="1323975" cy="1089852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1323975</xdr:colOff>
      <xdr:row>6</xdr:row>
      <xdr:rowOff>61152</xdr:rowOff>
    </xdr:to>
    <xdr:pic>
      <xdr:nvPicPr>
        <xdr:cNvPr id="2" name="Immagine 43" descr="Risultati immagini per stemma comune di sabbionet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0" y="190500"/>
          <a:ext cx="1323975" cy="108985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40"/>
  <sheetViews>
    <sheetView topLeftCell="A7" workbookViewId="0">
      <selection activeCell="F23" sqref="F23:G23"/>
    </sheetView>
  </sheetViews>
  <sheetFormatPr defaultRowHeight="15"/>
  <cols>
    <col min="1" max="1" width="24.42578125" customWidth="1"/>
    <col min="13" max="13" width="18.42578125" customWidth="1"/>
  </cols>
  <sheetData>
    <row r="2" spans="1:13" ht="20.25">
      <c r="E2" s="47" t="s">
        <v>31</v>
      </c>
      <c r="H2" s="46"/>
      <c r="I2" s="46"/>
      <c r="J2" s="46"/>
    </row>
    <row r="3" spans="1:13" ht="15.75">
      <c r="E3" s="45" t="s">
        <v>30</v>
      </c>
      <c r="I3" s="44"/>
      <c r="J3" s="14"/>
      <c r="K3" s="14"/>
    </row>
    <row r="8" spans="1:13">
      <c r="B8" s="43" t="s">
        <v>29</v>
      </c>
      <c r="C8" s="43"/>
      <c r="D8" s="43"/>
    </row>
    <row r="9" spans="1:13">
      <c r="D9" s="42" t="s">
        <v>28</v>
      </c>
    </row>
    <row r="13" spans="1:13">
      <c r="A13" t="s">
        <v>27</v>
      </c>
    </row>
    <row r="15" spans="1:13" ht="15.75" thickBot="1"/>
    <row r="16" spans="1:13">
      <c r="A16" s="41" t="s">
        <v>26</v>
      </c>
      <c r="B16" s="113" t="s">
        <v>25</v>
      </c>
      <c r="C16" s="114"/>
      <c r="D16" s="111" t="s">
        <v>24</v>
      </c>
      <c r="E16" s="115"/>
      <c r="F16" s="111" t="s">
        <v>23</v>
      </c>
      <c r="G16" s="115"/>
      <c r="H16" s="111" t="s">
        <v>22</v>
      </c>
      <c r="I16" s="115"/>
      <c r="J16" s="111" t="s">
        <v>21</v>
      </c>
      <c r="K16" s="115"/>
      <c r="L16" s="111" t="s">
        <v>20</v>
      </c>
      <c r="M16" s="112"/>
    </row>
    <row r="17" spans="1:13" ht="15.75" thickBot="1">
      <c r="A17" s="40"/>
      <c r="B17" s="39"/>
      <c r="C17" s="38"/>
      <c r="D17" s="105" t="s">
        <v>19</v>
      </c>
      <c r="E17" s="106"/>
      <c r="F17" s="105" t="s">
        <v>9</v>
      </c>
      <c r="G17" s="106"/>
      <c r="H17" s="105" t="s">
        <v>18</v>
      </c>
      <c r="I17" s="106"/>
      <c r="J17" s="34"/>
      <c r="K17" s="35"/>
      <c r="L17" s="34"/>
      <c r="M17" s="33"/>
    </row>
    <row r="18" spans="1:13">
      <c r="A18" s="20"/>
      <c r="B18" s="5"/>
      <c r="C18" s="5"/>
      <c r="D18" s="31"/>
      <c r="E18" s="32"/>
      <c r="F18" s="5"/>
      <c r="G18" s="5"/>
      <c r="H18" s="31"/>
      <c r="I18" s="32"/>
      <c r="J18" s="5"/>
      <c r="K18" s="5"/>
      <c r="L18" s="31"/>
      <c r="M18" s="4"/>
    </row>
    <row r="19" spans="1:13">
      <c r="A19" s="19" t="s">
        <v>17</v>
      </c>
      <c r="B19" s="103">
        <v>1</v>
      </c>
      <c r="C19" s="104"/>
      <c r="D19" s="103">
        <f t="shared" ref="D19:D24" si="0">B19*24</f>
        <v>24</v>
      </c>
      <c r="E19" s="104"/>
      <c r="F19" s="110">
        <v>20</v>
      </c>
      <c r="G19" s="110"/>
      <c r="H19" s="100">
        <v>4</v>
      </c>
      <c r="I19" s="101"/>
      <c r="J19" s="107">
        <f t="shared" ref="J19:J26" si="1">F19/D19</f>
        <v>0.83333333333333337</v>
      </c>
      <c r="K19" s="107"/>
      <c r="L19" s="108">
        <f t="shared" ref="L19:L26" si="2">H19/D19</f>
        <v>0.16666666666666666</v>
      </c>
      <c r="M19" s="109"/>
    </row>
    <row r="20" spans="1:13">
      <c r="A20" s="19" t="s">
        <v>16</v>
      </c>
      <c r="B20" s="88">
        <v>4</v>
      </c>
      <c r="C20" s="89"/>
      <c r="D20" s="88">
        <f t="shared" si="0"/>
        <v>96</v>
      </c>
      <c r="E20" s="89"/>
      <c r="F20" s="99">
        <v>68</v>
      </c>
      <c r="G20" s="99"/>
      <c r="H20" s="100">
        <v>12</v>
      </c>
      <c r="I20" s="101"/>
      <c r="J20" s="102">
        <f t="shared" si="1"/>
        <v>0.70833333333333337</v>
      </c>
      <c r="K20" s="102"/>
      <c r="L20" s="93">
        <f t="shared" si="2"/>
        <v>0.125</v>
      </c>
      <c r="M20" s="95"/>
    </row>
    <row r="21" spans="1:13">
      <c r="A21" s="19" t="s">
        <v>15</v>
      </c>
      <c r="B21" s="88">
        <v>1</v>
      </c>
      <c r="C21" s="89"/>
      <c r="D21" s="88">
        <f t="shared" si="0"/>
        <v>24</v>
      </c>
      <c r="E21" s="89"/>
      <c r="F21" s="99">
        <v>24</v>
      </c>
      <c r="G21" s="99"/>
      <c r="H21" s="100">
        <v>0</v>
      </c>
      <c r="I21" s="101"/>
      <c r="J21" s="102">
        <f t="shared" si="1"/>
        <v>1</v>
      </c>
      <c r="K21" s="102"/>
      <c r="L21" s="93">
        <f t="shared" si="2"/>
        <v>0</v>
      </c>
      <c r="M21" s="95"/>
    </row>
    <row r="22" spans="1:13">
      <c r="A22" s="19" t="s">
        <v>14</v>
      </c>
      <c r="B22" s="88">
        <v>1</v>
      </c>
      <c r="C22" s="89"/>
      <c r="D22" s="88">
        <f t="shared" si="0"/>
        <v>24</v>
      </c>
      <c r="E22" s="89"/>
      <c r="F22" s="99">
        <v>24</v>
      </c>
      <c r="G22" s="99"/>
      <c r="H22" s="100">
        <v>0</v>
      </c>
      <c r="I22" s="101"/>
      <c r="J22" s="102">
        <f t="shared" si="1"/>
        <v>1</v>
      </c>
      <c r="K22" s="102"/>
      <c r="L22" s="93">
        <f t="shared" si="2"/>
        <v>0</v>
      </c>
      <c r="M22" s="95"/>
    </row>
    <row r="23" spans="1:13">
      <c r="A23" s="19" t="s">
        <v>13</v>
      </c>
      <c r="B23" s="88">
        <v>6</v>
      </c>
      <c r="C23" s="89"/>
      <c r="D23" s="88">
        <f t="shared" si="0"/>
        <v>144</v>
      </c>
      <c r="E23" s="89"/>
      <c r="F23" s="99">
        <v>106</v>
      </c>
      <c r="G23" s="99"/>
      <c r="H23" s="100">
        <v>38</v>
      </c>
      <c r="I23" s="101"/>
      <c r="J23" s="102">
        <f t="shared" si="1"/>
        <v>0.73611111111111116</v>
      </c>
      <c r="K23" s="102"/>
      <c r="L23" s="93">
        <f t="shared" si="2"/>
        <v>0.2638888888888889</v>
      </c>
      <c r="M23" s="95"/>
    </row>
    <row r="24" spans="1:13">
      <c r="A24" s="19" t="s">
        <v>12</v>
      </c>
      <c r="B24" s="88">
        <v>1</v>
      </c>
      <c r="C24" s="89"/>
      <c r="D24" s="88">
        <f t="shared" si="0"/>
        <v>24</v>
      </c>
      <c r="E24" s="89"/>
      <c r="F24" s="99">
        <v>24</v>
      </c>
      <c r="G24" s="99"/>
      <c r="H24" s="100">
        <v>0</v>
      </c>
      <c r="I24" s="101"/>
      <c r="J24" s="102">
        <f t="shared" si="1"/>
        <v>1</v>
      </c>
      <c r="K24" s="102"/>
      <c r="L24" s="93">
        <f t="shared" si="2"/>
        <v>0</v>
      </c>
      <c r="M24" s="95"/>
    </row>
    <row r="25" spans="1:13">
      <c r="A25" s="19" t="s">
        <v>11</v>
      </c>
      <c r="B25" s="88">
        <v>2</v>
      </c>
      <c r="C25" s="89"/>
      <c r="D25" s="103">
        <f>B25*24+2</f>
        <v>50</v>
      </c>
      <c r="E25" s="104"/>
      <c r="F25" s="99">
        <v>58</v>
      </c>
      <c r="G25" s="99"/>
      <c r="H25" s="100">
        <v>8</v>
      </c>
      <c r="I25" s="101"/>
      <c r="J25" s="102">
        <f t="shared" si="1"/>
        <v>1.1599999999999999</v>
      </c>
      <c r="K25" s="102"/>
      <c r="L25" s="93">
        <f t="shared" si="2"/>
        <v>0.16</v>
      </c>
      <c r="M25" s="95"/>
    </row>
    <row r="26" spans="1:13">
      <c r="A26" s="30" t="s">
        <v>10</v>
      </c>
      <c r="B26" s="88">
        <v>2</v>
      </c>
      <c r="C26" s="89"/>
      <c r="D26" s="88">
        <f>B26*24</f>
        <v>48</v>
      </c>
      <c r="E26" s="89"/>
      <c r="F26" s="99">
        <v>42</v>
      </c>
      <c r="G26" s="99"/>
      <c r="H26" s="100">
        <v>6</v>
      </c>
      <c r="I26" s="101"/>
      <c r="J26" s="102">
        <f t="shared" si="1"/>
        <v>0.875</v>
      </c>
      <c r="K26" s="102"/>
      <c r="L26" s="93">
        <f t="shared" si="2"/>
        <v>0.125</v>
      </c>
      <c r="M26" s="95"/>
    </row>
    <row r="27" spans="1:13" ht="15.75" thickBot="1">
      <c r="A27" s="29"/>
      <c r="B27" s="26"/>
      <c r="C27" s="26"/>
      <c r="D27" s="28"/>
      <c r="E27" s="27"/>
      <c r="F27" s="26"/>
      <c r="G27" s="26"/>
      <c r="H27" s="25"/>
      <c r="I27" s="24"/>
      <c r="J27" s="23"/>
      <c r="K27" s="23"/>
      <c r="L27" s="22"/>
      <c r="M27" s="21"/>
    </row>
    <row r="28" spans="1:13">
      <c r="A28" s="20"/>
      <c r="B28" s="84"/>
      <c r="C28" s="85"/>
      <c r="D28" s="84"/>
      <c r="E28" s="85"/>
      <c r="F28" s="84"/>
      <c r="G28" s="85"/>
      <c r="H28" s="86"/>
      <c r="I28" s="87"/>
      <c r="J28" s="96"/>
      <c r="K28" s="97"/>
      <c r="L28" s="96"/>
      <c r="M28" s="98"/>
    </row>
    <row r="29" spans="1:13">
      <c r="A29" s="19" t="s">
        <v>9</v>
      </c>
      <c r="B29" s="88">
        <f>SUM(B19:C28)</f>
        <v>18</v>
      </c>
      <c r="C29" s="89"/>
      <c r="D29" s="88">
        <f>SUM(D19:E28)</f>
        <v>434</v>
      </c>
      <c r="E29" s="89"/>
      <c r="F29" s="88">
        <f>SUM(F19:G28)</f>
        <v>366</v>
      </c>
      <c r="G29" s="89"/>
      <c r="H29" s="88">
        <f>SUM(H19:I28)</f>
        <v>68</v>
      </c>
      <c r="I29" s="89"/>
      <c r="J29" s="93">
        <f>F29/D29</f>
        <v>0.84331797235023043</v>
      </c>
      <c r="K29" s="94"/>
      <c r="L29" s="93">
        <f>H29/D29</f>
        <v>0.15668202764976957</v>
      </c>
      <c r="M29" s="95"/>
    </row>
    <row r="30" spans="1:13" ht="15.75" thickBot="1">
      <c r="A30" s="18"/>
      <c r="B30" s="90"/>
      <c r="C30" s="91"/>
      <c r="D30" s="90"/>
      <c r="E30" s="91"/>
      <c r="F30" s="16"/>
      <c r="G30" s="17"/>
      <c r="H30" s="16"/>
      <c r="I30" s="17"/>
      <c r="J30" s="16"/>
      <c r="K30" s="17"/>
      <c r="L30" s="16"/>
      <c r="M30" s="1"/>
    </row>
    <row r="31" spans="1:13">
      <c r="B31" s="92"/>
      <c r="C31" s="92"/>
      <c r="D31" s="92"/>
      <c r="E31" s="92"/>
    </row>
    <row r="32" spans="1:13" ht="15.75" thickBot="1"/>
    <row r="33" spans="1:13">
      <c r="A33" s="6" t="s">
        <v>8</v>
      </c>
      <c r="B33" s="5"/>
      <c r="C33" s="5"/>
      <c r="D33" s="5"/>
      <c r="E33" s="15">
        <f>H29</f>
        <v>68</v>
      </c>
      <c r="F33" s="14"/>
      <c r="H33" s="6" t="s">
        <v>7</v>
      </c>
      <c r="I33" s="5"/>
      <c r="J33" s="5"/>
      <c r="K33" s="5"/>
      <c r="L33" s="13">
        <f>L29</f>
        <v>0.15668202764976957</v>
      </c>
      <c r="M33" s="12" t="s">
        <v>6</v>
      </c>
    </row>
    <row r="34" spans="1:13">
      <c r="A34" s="11"/>
      <c r="B34" s="7"/>
      <c r="C34" s="7" t="s">
        <v>5</v>
      </c>
      <c r="D34" s="7"/>
      <c r="E34" s="10">
        <v>27</v>
      </c>
      <c r="H34" s="11"/>
      <c r="I34" s="7"/>
      <c r="J34" s="7" t="s">
        <v>5</v>
      </c>
      <c r="K34" s="7"/>
      <c r="L34" s="8">
        <f>E34/D29</f>
        <v>6.2211981566820278E-2</v>
      </c>
      <c r="M34" s="10"/>
    </row>
    <row r="35" spans="1:13">
      <c r="A35" s="11"/>
      <c r="B35" s="7"/>
      <c r="C35" s="7" t="s">
        <v>4</v>
      </c>
      <c r="D35" s="7"/>
      <c r="E35" s="10">
        <v>3</v>
      </c>
      <c r="H35" s="11"/>
      <c r="I35" s="7"/>
      <c r="J35" s="7" t="s">
        <v>4</v>
      </c>
      <c r="K35" s="7"/>
      <c r="L35" s="8">
        <f>E35/D29</f>
        <v>6.9124423963133645E-3</v>
      </c>
      <c r="M35" s="10"/>
    </row>
    <row r="36" spans="1:13" ht="15.75" thickBot="1">
      <c r="A36" s="3"/>
      <c r="B36" s="2"/>
      <c r="C36" s="2" t="s">
        <v>3</v>
      </c>
      <c r="D36" s="2"/>
      <c r="E36" s="1">
        <f>E33-E34-E35</f>
        <v>38</v>
      </c>
      <c r="H36" s="3"/>
      <c r="I36" s="2"/>
      <c r="J36" s="2" t="s">
        <v>2</v>
      </c>
      <c r="K36" s="2"/>
      <c r="L36" s="9">
        <f>E36/D29</f>
        <v>8.755760368663594E-2</v>
      </c>
      <c r="M36" s="1"/>
    </row>
    <row r="37" spans="1:13">
      <c r="A37" s="7"/>
      <c r="B37" s="7"/>
      <c r="C37" s="7"/>
      <c r="D37" s="7"/>
      <c r="E37" s="7"/>
      <c r="G37" s="7"/>
      <c r="H37" s="7"/>
      <c r="I37" s="7"/>
      <c r="J37" s="7"/>
      <c r="K37" s="8"/>
      <c r="L37" s="7"/>
    </row>
    <row r="38" spans="1:13" ht="15.75" thickBot="1">
      <c r="G38" s="7"/>
      <c r="H38" s="7"/>
      <c r="I38" s="7"/>
      <c r="J38" s="7"/>
      <c r="K38" s="7"/>
    </row>
    <row r="39" spans="1:13">
      <c r="A39" s="6" t="s">
        <v>1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4"/>
    </row>
    <row r="40" spans="1:13" ht="15.75" thickBot="1">
      <c r="A40" s="3" t="s">
        <v>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1"/>
    </row>
  </sheetData>
  <mergeCells count="73">
    <mergeCell ref="L16:M16"/>
    <mergeCell ref="B16:C16"/>
    <mergeCell ref="D16:E16"/>
    <mergeCell ref="F16:G16"/>
    <mergeCell ref="H16:I16"/>
    <mergeCell ref="J16:K16"/>
    <mergeCell ref="B20:C20"/>
    <mergeCell ref="D20:E20"/>
    <mergeCell ref="F20:G20"/>
    <mergeCell ref="H20:I20"/>
    <mergeCell ref="B19:C19"/>
    <mergeCell ref="D19:E19"/>
    <mergeCell ref="F19:G19"/>
    <mergeCell ref="J21:K21"/>
    <mergeCell ref="L21:M21"/>
    <mergeCell ref="D17:E17"/>
    <mergeCell ref="F17:G17"/>
    <mergeCell ref="H17:I17"/>
    <mergeCell ref="H19:I19"/>
    <mergeCell ref="J19:K19"/>
    <mergeCell ref="L19:M19"/>
    <mergeCell ref="J20:K20"/>
    <mergeCell ref="L20:M20"/>
    <mergeCell ref="L22:M22"/>
    <mergeCell ref="J23:K23"/>
    <mergeCell ref="L23:M23"/>
    <mergeCell ref="J22:K22"/>
    <mergeCell ref="H22:I22"/>
    <mergeCell ref="B23:C23"/>
    <mergeCell ref="D23:E23"/>
    <mergeCell ref="F23:G23"/>
    <mergeCell ref="H23:I23"/>
    <mergeCell ref="B21:C21"/>
    <mergeCell ref="D21:E21"/>
    <mergeCell ref="B22:C22"/>
    <mergeCell ref="D22:E22"/>
    <mergeCell ref="F22:G22"/>
    <mergeCell ref="F21:G21"/>
    <mergeCell ref="H21:I21"/>
    <mergeCell ref="B24:C24"/>
    <mergeCell ref="D24:E24"/>
    <mergeCell ref="F24:G24"/>
    <mergeCell ref="H24:I24"/>
    <mergeCell ref="B25:C25"/>
    <mergeCell ref="D25:E25"/>
    <mergeCell ref="F25:G25"/>
    <mergeCell ref="H25:I25"/>
    <mergeCell ref="L26:M26"/>
    <mergeCell ref="J24:K24"/>
    <mergeCell ref="L24:M24"/>
    <mergeCell ref="J25:K25"/>
    <mergeCell ref="L25:M25"/>
    <mergeCell ref="B31:C31"/>
    <mergeCell ref="D31:E31"/>
    <mergeCell ref="D26:E26"/>
    <mergeCell ref="J29:K29"/>
    <mergeCell ref="L29:M29"/>
    <mergeCell ref="J28:K28"/>
    <mergeCell ref="L28:M28"/>
    <mergeCell ref="B28:C28"/>
    <mergeCell ref="D28:E28"/>
    <mergeCell ref="B29:C29"/>
    <mergeCell ref="D29:E29"/>
    <mergeCell ref="F29:G29"/>
    <mergeCell ref="H29:I29"/>
    <mergeCell ref="F26:G26"/>
    <mergeCell ref="H26:I26"/>
    <mergeCell ref="J26:K26"/>
    <mergeCell ref="F28:G28"/>
    <mergeCell ref="H28:I28"/>
    <mergeCell ref="B26:C26"/>
    <mergeCell ref="B30:C30"/>
    <mergeCell ref="D30:E30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sqref="A1:M40"/>
    </sheetView>
  </sheetViews>
  <sheetFormatPr defaultRowHeight="15"/>
  <cols>
    <col min="1" max="1" width="22.85546875" customWidth="1"/>
    <col min="13" max="13" width="15.42578125" customWidth="1"/>
  </cols>
  <sheetData>
    <row r="2" spans="1:13" ht="20.25">
      <c r="E2" s="47" t="s">
        <v>31</v>
      </c>
      <c r="H2" s="46"/>
      <c r="I2" s="46"/>
      <c r="J2" s="46"/>
    </row>
    <row r="3" spans="1:13" ht="15.75">
      <c r="E3" s="45" t="s">
        <v>30</v>
      </c>
      <c r="I3" s="44"/>
      <c r="J3" s="14"/>
      <c r="K3" s="14"/>
    </row>
    <row r="8" spans="1:13">
      <c r="B8" s="43" t="s">
        <v>29</v>
      </c>
      <c r="C8" s="43"/>
      <c r="D8" s="43"/>
    </row>
    <row r="9" spans="1:13">
      <c r="D9" s="42" t="s">
        <v>32</v>
      </c>
    </row>
    <row r="13" spans="1:13">
      <c r="A13" t="s">
        <v>27</v>
      </c>
    </row>
    <row r="15" spans="1:13" ht="15.75" thickBot="1"/>
    <row r="16" spans="1:13">
      <c r="A16" s="41" t="s">
        <v>26</v>
      </c>
      <c r="B16" s="113" t="s">
        <v>25</v>
      </c>
      <c r="C16" s="114"/>
      <c r="D16" s="111" t="s">
        <v>24</v>
      </c>
      <c r="E16" s="115"/>
      <c r="F16" s="111" t="s">
        <v>23</v>
      </c>
      <c r="G16" s="115"/>
      <c r="H16" s="111" t="s">
        <v>22</v>
      </c>
      <c r="I16" s="115"/>
      <c r="J16" s="111" t="s">
        <v>21</v>
      </c>
      <c r="K16" s="115"/>
      <c r="L16" s="111" t="s">
        <v>20</v>
      </c>
      <c r="M16" s="112"/>
    </row>
    <row r="17" spans="1:13" ht="15.75" thickBot="1">
      <c r="A17" s="40"/>
      <c r="B17" s="39"/>
      <c r="C17" s="38"/>
      <c r="D17" s="105" t="s">
        <v>19</v>
      </c>
      <c r="E17" s="106"/>
      <c r="F17" s="105" t="s">
        <v>9</v>
      </c>
      <c r="G17" s="106"/>
      <c r="H17" s="105" t="s">
        <v>18</v>
      </c>
      <c r="I17" s="106"/>
      <c r="J17" s="34"/>
      <c r="K17" s="35"/>
      <c r="L17" s="34"/>
      <c r="M17" s="33"/>
    </row>
    <row r="18" spans="1:13">
      <c r="A18" s="20"/>
      <c r="B18" s="5"/>
      <c r="C18" s="5"/>
      <c r="D18" s="31"/>
      <c r="E18" s="32"/>
      <c r="F18" s="5"/>
      <c r="G18" s="5"/>
      <c r="H18" s="31"/>
      <c r="I18" s="32"/>
      <c r="J18" s="5"/>
      <c r="K18" s="5"/>
      <c r="L18" s="31"/>
      <c r="M18" s="4"/>
    </row>
    <row r="19" spans="1:13">
      <c r="A19" s="19" t="s">
        <v>17</v>
      </c>
      <c r="B19" s="103">
        <v>1</v>
      </c>
      <c r="C19" s="104"/>
      <c r="D19" s="103">
        <f t="shared" ref="D19:D24" si="0">B19*24</f>
        <v>24</v>
      </c>
      <c r="E19" s="104"/>
      <c r="F19" s="110">
        <f t="shared" ref="F19:F26" si="1">D19-H19</f>
        <v>22</v>
      </c>
      <c r="G19" s="110"/>
      <c r="H19" s="100">
        <v>2</v>
      </c>
      <c r="I19" s="101"/>
      <c r="J19" s="107">
        <f t="shared" ref="J19:J26" si="2">F19/D19</f>
        <v>0.91666666666666663</v>
      </c>
      <c r="K19" s="107"/>
      <c r="L19" s="108">
        <f t="shared" ref="L19:L26" si="3">H19/D19</f>
        <v>8.3333333333333329E-2</v>
      </c>
      <c r="M19" s="109"/>
    </row>
    <row r="20" spans="1:13">
      <c r="A20" s="19" t="s">
        <v>16</v>
      </c>
      <c r="B20" s="88">
        <v>4</v>
      </c>
      <c r="C20" s="89"/>
      <c r="D20" s="88">
        <f t="shared" si="0"/>
        <v>96</v>
      </c>
      <c r="E20" s="89"/>
      <c r="F20" s="110">
        <f t="shared" si="1"/>
        <v>89</v>
      </c>
      <c r="G20" s="110"/>
      <c r="H20" s="100">
        <v>7</v>
      </c>
      <c r="I20" s="101"/>
      <c r="J20" s="102">
        <f t="shared" si="2"/>
        <v>0.92708333333333337</v>
      </c>
      <c r="K20" s="102"/>
      <c r="L20" s="93">
        <f t="shared" si="3"/>
        <v>7.2916666666666671E-2</v>
      </c>
      <c r="M20" s="95"/>
    </row>
    <row r="21" spans="1:13">
      <c r="A21" s="19" t="s">
        <v>15</v>
      </c>
      <c r="B21" s="88">
        <v>1</v>
      </c>
      <c r="C21" s="89"/>
      <c r="D21" s="88">
        <f t="shared" si="0"/>
        <v>24</v>
      </c>
      <c r="E21" s="89"/>
      <c r="F21" s="110">
        <f t="shared" si="1"/>
        <v>24</v>
      </c>
      <c r="G21" s="110"/>
      <c r="H21" s="100">
        <v>0</v>
      </c>
      <c r="I21" s="101"/>
      <c r="J21" s="102">
        <f t="shared" si="2"/>
        <v>1</v>
      </c>
      <c r="K21" s="102"/>
      <c r="L21" s="93">
        <f t="shared" si="3"/>
        <v>0</v>
      </c>
      <c r="M21" s="95"/>
    </row>
    <row r="22" spans="1:13">
      <c r="A22" s="19" t="s">
        <v>14</v>
      </c>
      <c r="B22" s="88">
        <v>1</v>
      </c>
      <c r="C22" s="89"/>
      <c r="D22" s="88">
        <f t="shared" si="0"/>
        <v>24</v>
      </c>
      <c r="E22" s="89"/>
      <c r="F22" s="110">
        <f t="shared" si="1"/>
        <v>23</v>
      </c>
      <c r="G22" s="110"/>
      <c r="H22" s="100">
        <v>1</v>
      </c>
      <c r="I22" s="101"/>
      <c r="J22" s="102">
        <f t="shared" si="2"/>
        <v>0.95833333333333337</v>
      </c>
      <c r="K22" s="102"/>
      <c r="L22" s="93">
        <f t="shared" si="3"/>
        <v>4.1666666666666664E-2</v>
      </c>
      <c r="M22" s="95"/>
    </row>
    <row r="23" spans="1:13">
      <c r="A23" s="19" t="s">
        <v>13</v>
      </c>
      <c r="B23" s="88">
        <v>7</v>
      </c>
      <c r="C23" s="89"/>
      <c r="D23" s="88">
        <f t="shared" si="0"/>
        <v>168</v>
      </c>
      <c r="E23" s="89"/>
      <c r="F23" s="110">
        <f t="shared" si="1"/>
        <v>126</v>
      </c>
      <c r="G23" s="110"/>
      <c r="H23" s="100">
        <v>42</v>
      </c>
      <c r="I23" s="101"/>
      <c r="J23" s="102">
        <f t="shared" si="2"/>
        <v>0.75</v>
      </c>
      <c r="K23" s="102"/>
      <c r="L23" s="93">
        <f t="shared" si="3"/>
        <v>0.25</v>
      </c>
      <c r="M23" s="95"/>
    </row>
    <row r="24" spans="1:13">
      <c r="A24" s="19" t="s">
        <v>12</v>
      </c>
      <c r="B24" s="88">
        <v>1</v>
      </c>
      <c r="C24" s="89"/>
      <c r="D24" s="88">
        <f t="shared" si="0"/>
        <v>24</v>
      </c>
      <c r="E24" s="89"/>
      <c r="F24" s="110">
        <f t="shared" si="1"/>
        <v>24</v>
      </c>
      <c r="G24" s="110"/>
      <c r="H24" s="100">
        <v>0</v>
      </c>
      <c r="I24" s="101"/>
      <c r="J24" s="102">
        <f t="shared" si="2"/>
        <v>1</v>
      </c>
      <c r="K24" s="102"/>
      <c r="L24" s="93">
        <f t="shared" si="3"/>
        <v>0</v>
      </c>
      <c r="M24" s="95"/>
    </row>
    <row r="25" spans="1:13">
      <c r="A25" s="19" t="s">
        <v>11</v>
      </c>
      <c r="B25" s="88">
        <v>2</v>
      </c>
      <c r="C25" s="89"/>
      <c r="D25" s="103">
        <f>B25*24+2</f>
        <v>50</v>
      </c>
      <c r="E25" s="104"/>
      <c r="F25" s="110">
        <f t="shared" si="1"/>
        <v>47</v>
      </c>
      <c r="G25" s="110"/>
      <c r="H25" s="100">
        <v>3</v>
      </c>
      <c r="I25" s="101"/>
      <c r="J25" s="102">
        <f t="shared" si="2"/>
        <v>0.94</v>
      </c>
      <c r="K25" s="102"/>
      <c r="L25" s="93">
        <f t="shared" si="3"/>
        <v>0.06</v>
      </c>
      <c r="M25" s="95"/>
    </row>
    <row r="26" spans="1:13">
      <c r="A26" s="30" t="s">
        <v>10</v>
      </c>
      <c r="B26" s="88">
        <v>2</v>
      </c>
      <c r="C26" s="89"/>
      <c r="D26" s="88">
        <f>B26*24</f>
        <v>48</v>
      </c>
      <c r="E26" s="89"/>
      <c r="F26" s="110">
        <f t="shared" si="1"/>
        <v>35</v>
      </c>
      <c r="G26" s="110"/>
      <c r="H26" s="100">
        <v>13</v>
      </c>
      <c r="I26" s="101"/>
      <c r="J26" s="102">
        <f t="shared" si="2"/>
        <v>0.72916666666666663</v>
      </c>
      <c r="K26" s="102"/>
      <c r="L26" s="93">
        <f t="shared" si="3"/>
        <v>0.27083333333333331</v>
      </c>
      <c r="M26" s="95"/>
    </row>
    <row r="27" spans="1:13" ht="15.75" thickBot="1">
      <c r="A27" s="29"/>
      <c r="B27" s="26"/>
      <c r="C27" s="26"/>
      <c r="D27" s="28"/>
      <c r="E27" s="27"/>
      <c r="F27" s="26"/>
      <c r="G27" s="26"/>
      <c r="H27" s="25"/>
      <c r="I27" s="24"/>
      <c r="J27" s="23"/>
      <c r="K27" s="23"/>
      <c r="L27" s="22"/>
      <c r="M27" s="21"/>
    </row>
    <row r="28" spans="1:13">
      <c r="A28" s="20"/>
      <c r="B28" s="84"/>
      <c r="C28" s="85"/>
      <c r="D28" s="84"/>
      <c r="E28" s="85"/>
      <c r="F28" s="84"/>
      <c r="G28" s="85"/>
      <c r="H28" s="86"/>
      <c r="I28" s="87"/>
      <c r="J28" s="96"/>
      <c r="K28" s="97"/>
      <c r="L28" s="96"/>
      <c r="M28" s="98"/>
    </row>
    <row r="29" spans="1:13">
      <c r="A29" s="19" t="s">
        <v>9</v>
      </c>
      <c r="B29" s="88">
        <f>SUM(B19:C28)</f>
        <v>19</v>
      </c>
      <c r="C29" s="89"/>
      <c r="D29" s="88">
        <f>SUM(D19:E28)</f>
        <v>458</v>
      </c>
      <c r="E29" s="89"/>
      <c r="F29" s="88">
        <f>SUM(F19:G28)</f>
        <v>390</v>
      </c>
      <c r="G29" s="89"/>
      <c r="H29" s="88">
        <f>SUM(H19:I28)</f>
        <v>68</v>
      </c>
      <c r="I29" s="89"/>
      <c r="J29" s="93">
        <f>F29/D29</f>
        <v>0.85152838427947597</v>
      </c>
      <c r="K29" s="94"/>
      <c r="L29" s="93">
        <f>H29/D29</f>
        <v>0.14847161572052403</v>
      </c>
      <c r="M29" s="95"/>
    </row>
    <row r="30" spans="1:13" ht="15.75" thickBot="1">
      <c r="A30" s="18"/>
      <c r="B30" s="90"/>
      <c r="C30" s="91"/>
      <c r="D30" s="90"/>
      <c r="E30" s="91"/>
      <c r="F30" s="16"/>
      <c r="G30" s="17"/>
      <c r="H30" s="16"/>
      <c r="I30" s="17"/>
      <c r="J30" s="16"/>
      <c r="K30" s="17"/>
      <c r="L30" s="16"/>
      <c r="M30" s="1"/>
    </row>
    <row r="31" spans="1:13">
      <c r="B31" s="92"/>
      <c r="C31" s="92"/>
      <c r="D31" s="92"/>
      <c r="E31" s="92"/>
    </row>
    <row r="32" spans="1:13" ht="15.75" thickBot="1"/>
    <row r="33" spans="1:13">
      <c r="A33" s="6" t="s">
        <v>8</v>
      </c>
      <c r="B33" s="5"/>
      <c r="C33" s="5"/>
      <c r="D33" s="5"/>
      <c r="E33" s="15">
        <f>H29</f>
        <v>68</v>
      </c>
      <c r="F33" s="14"/>
      <c r="H33" s="6" t="s">
        <v>7</v>
      </c>
      <c r="I33" s="5"/>
      <c r="J33" s="5"/>
      <c r="K33" s="5"/>
      <c r="L33" s="13">
        <f>L29</f>
        <v>0.14847161572052403</v>
      </c>
      <c r="M33" s="12" t="s">
        <v>6</v>
      </c>
    </row>
    <row r="34" spans="1:13">
      <c r="A34" s="11"/>
      <c r="B34" s="7"/>
      <c r="C34" s="7" t="s">
        <v>5</v>
      </c>
      <c r="D34" s="7"/>
      <c r="E34" s="10">
        <v>26</v>
      </c>
      <c r="H34" s="11"/>
      <c r="I34" s="7"/>
      <c r="J34" s="7" t="s">
        <v>5</v>
      </c>
      <c r="K34" s="7"/>
      <c r="L34" s="8">
        <f>E34/D29</f>
        <v>5.6768558951965066E-2</v>
      </c>
      <c r="M34" s="10"/>
    </row>
    <row r="35" spans="1:13">
      <c r="A35" s="11"/>
      <c r="B35" s="7"/>
      <c r="C35" s="7" t="s">
        <v>4</v>
      </c>
      <c r="D35" s="7"/>
      <c r="E35" s="10">
        <v>5</v>
      </c>
      <c r="H35" s="11"/>
      <c r="I35" s="7"/>
      <c r="J35" s="7" t="s">
        <v>4</v>
      </c>
      <c r="K35" s="7"/>
      <c r="L35" s="8">
        <f>E35/D29</f>
        <v>1.0917030567685589E-2</v>
      </c>
      <c r="M35" s="10"/>
    </row>
    <row r="36" spans="1:13" ht="15.75" thickBot="1">
      <c r="A36" s="3"/>
      <c r="B36" s="2"/>
      <c r="C36" s="2" t="s">
        <v>3</v>
      </c>
      <c r="D36" s="2"/>
      <c r="E36" s="1">
        <f>E33-E34-E35</f>
        <v>37</v>
      </c>
      <c r="H36" s="3"/>
      <c r="I36" s="2"/>
      <c r="J36" s="2" t="s">
        <v>2</v>
      </c>
      <c r="K36" s="2"/>
      <c r="L36" s="9">
        <f>E36/D29</f>
        <v>8.0786026200873357E-2</v>
      </c>
      <c r="M36" s="1"/>
    </row>
    <row r="37" spans="1:13">
      <c r="A37" s="7"/>
      <c r="B37" s="7"/>
      <c r="C37" s="7"/>
      <c r="D37" s="7"/>
      <c r="E37" s="7"/>
      <c r="G37" s="7"/>
      <c r="H37" s="7"/>
      <c r="I37" s="7"/>
      <c r="J37" s="7"/>
      <c r="K37" s="8"/>
      <c r="L37" s="7"/>
    </row>
    <row r="38" spans="1:13" ht="15.75" thickBot="1">
      <c r="G38" s="7"/>
      <c r="H38" s="7"/>
      <c r="I38" s="7"/>
      <c r="J38" s="7"/>
      <c r="K38" s="7"/>
    </row>
    <row r="39" spans="1:13">
      <c r="A39" s="6" t="s">
        <v>1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4"/>
    </row>
    <row r="40" spans="1:13" ht="15.75" thickBot="1">
      <c r="A40" s="3" t="s">
        <v>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1"/>
    </row>
  </sheetData>
  <mergeCells count="73">
    <mergeCell ref="B30:C30"/>
    <mergeCell ref="D30:E30"/>
    <mergeCell ref="B31:C31"/>
    <mergeCell ref="D31:E31"/>
    <mergeCell ref="B29:C29"/>
    <mergeCell ref="D29:E29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L22:M22"/>
    <mergeCell ref="L21:M21"/>
    <mergeCell ref="B22:C22"/>
    <mergeCell ref="D22:E22"/>
    <mergeCell ref="F22:G22"/>
    <mergeCell ref="H22:I22"/>
    <mergeCell ref="J22:K22"/>
    <mergeCell ref="B21:C21"/>
    <mergeCell ref="D21:E21"/>
    <mergeCell ref="F21:G21"/>
    <mergeCell ref="H21:I21"/>
    <mergeCell ref="J21:K21"/>
    <mergeCell ref="J19:K19"/>
    <mergeCell ref="L19:M19"/>
    <mergeCell ref="B20:C20"/>
    <mergeCell ref="D20:E20"/>
    <mergeCell ref="F20:G20"/>
    <mergeCell ref="H20:I20"/>
    <mergeCell ref="J20:K20"/>
    <mergeCell ref="L20:M20"/>
    <mergeCell ref="D17:E17"/>
    <mergeCell ref="F17:G17"/>
    <mergeCell ref="H17:I17"/>
    <mergeCell ref="B19:C19"/>
    <mergeCell ref="D19:E19"/>
    <mergeCell ref="F19:G19"/>
    <mergeCell ref="H19:I19"/>
    <mergeCell ref="L16:M16"/>
    <mergeCell ref="B16:C16"/>
    <mergeCell ref="D16:E16"/>
    <mergeCell ref="F16:G16"/>
    <mergeCell ref="H16:I16"/>
    <mergeCell ref="J16:K16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sqref="A1:M40"/>
    </sheetView>
  </sheetViews>
  <sheetFormatPr defaultRowHeight="15"/>
  <cols>
    <col min="1" max="1" width="24.7109375" customWidth="1"/>
    <col min="13" max="13" width="11.85546875" customWidth="1"/>
  </cols>
  <sheetData>
    <row r="2" spans="1:13" ht="20.25">
      <c r="E2" s="47" t="s">
        <v>31</v>
      </c>
      <c r="H2" s="46"/>
      <c r="I2" s="46"/>
      <c r="J2" s="46"/>
    </row>
    <row r="3" spans="1:13" ht="15.75">
      <c r="E3" s="45" t="s">
        <v>30</v>
      </c>
      <c r="I3" s="44"/>
      <c r="J3" s="14"/>
      <c r="K3" s="14"/>
    </row>
    <row r="8" spans="1:13">
      <c r="B8" s="43" t="s">
        <v>29</v>
      </c>
      <c r="C8" s="43"/>
      <c r="D8" s="43"/>
    </row>
    <row r="9" spans="1:13">
      <c r="D9" s="42" t="s">
        <v>33</v>
      </c>
    </row>
    <row r="13" spans="1:13">
      <c r="A13" t="s">
        <v>27</v>
      </c>
    </row>
    <row r="15" spans="1:13" ht="15.75" thickBot="1"/>
    <row r="16" spans="1:13">
      <c r="A16" s="41" t="s">
        <v>26</v>
      </c>
      <c r="B16" s="113" t="s">
        <v>25</v>
      </c>
      <c r="C16" s="114"/>
      <c r="D16" s="111" t="s">
        <v>24</v>
      </c>
      <c r="E16" s="115"/>
      <c r="F16" s="111" t="s">
        <v>23</v>
      </c>
      <c r="G16" s="115"/>
      <c r="H16" s="111" t="s">
        <v>22</v>
      </c>
      <c r="I16" s="115"/>
      <c r="J16" s="111" t="s">
        <v>21</v>
      </c>
      <c r="K16" s="115"/>
      <c r="L16" s="111" t="s">
        <v>20</v>
      </c>
      <c r="M16" s="112"/>
    </row>
    <row r="17" spans="1:13" ht="15.75" thickBot="1">
      <c r="A17" s="40"/>
      <c r="B17" s="39"/>
      <c r="C17" s="38"/>
      <c r="D17" s="105" t="s">
        <v>19</v>
      </c>
      <c r="E17" s="106"/>
      <c r="F17" s="105" t="s">
        <v>9</v>
      </c>
      <c r="G17" s="106"/>
      <c r="H17" s="105" t="s">
        <v>18</v>
      </c>
      <c r="I17" s="106"/>
      <c r="J17" s="37"/>
      <c r="K17" s="36"/>
      <c r="L17" s="37"/>
      <c r="M17" s="33"/>
    </row>
    <row r="18" spans="1:13">
      <c r="A18" s="20"/>
      <c r="B18" s="5"/>
      <c r="C18" s="5"/>
      <c r="D18" s="31"/>
      <c r="E18" s="32"/>
      <c r="F18" s="5"/>
      <c r="G18" s="5"/>
      <c r="H18" s="31"/>
      <c r="I18" s="32"/>
      <c r="J18" s="5"/>
      <c r="K18" s="5"/>
      <c r="L18" s="31"/>
      <c r="M18" s="4"/>
    </row>
    <row r="19" spans="1:13">
      <c r="A19" s="19" t="s">
        <v>17</v>
      </c>
      <c r="B19" s="103">
        <v>1</v>
      </c>
      <c r="C19" s="104"/>
      <c r="D19" s="103">
        <f t="shared" ref="D19:D24" si="0">B19*27</f>
        <v>27</v>
      </c>
      <c r="E19" s="104"/>
      <c r="F19" s="110">
        <f t="shared" ref="F19:F26" si="1">D19-H19</f>
        <v>27</v>
      </c>
      <c r="G19" s="110"/>
      <c r="H19" s="100">
        <v>0</v>
      </c>
      <c r="I19" s="101"/>
      <c r="J19" s="107">
        <f t="shared" ref="J19:J26" si="2">F19/D19</f>
        <v>1</v>
      </c>
      <c r="K19" s="107"/>
      <c r="L19" s="108">
        <f t="shared" ref="L19:L26" si="3">H19/D19</f>
        <v>0</v>
      </c>
      <c r="M19" s="109"/>
    </row>
    <row r="20" spans="1:13">
      <c r="A20" s="19" t="s">
        <v>16</v>
      </c>
      <c r="B20" s="88">
        <v>4</v>
      </c>
      <c r="C20" s="89"/>
      <c r="D20" s="88">
        <f t="shared" si="0"/>
        <v>108</v>
      </c>
      <c r="E20" s="89"/>
      <c r="F20" s="110">
        <f t="shared" si="1"/>
        <v>101</v>
      </c>
      <c r="G20" s="110"/>
      <c r="H20" s="100">
        <v>7</v>
      </c>
      <c r="I20" s="101"/>
      <c r="J20" s="102">
        <f t="shared" si="2"/>
        <v>0.93518518518518523</v>
      </c>
      <c r="K20" s="102"/>
      <c r="L20" s="93">
        <f t="shared" si="3"/>
        <v>6.4814814814814811E-2</v>
      </c>
      <c r="M20" s="95"/>
    </row>
    <row r="21" spans="1:13">
      <c r="A21" s="19" t="s">
        <v>15</v>
      </c>
      <c r="B21" s="88">
        <v>1</v>
      </c>
      <c r="C21" s="89"/>
      <c r="D21" s="88">
        <f t="shared" si="0"/>
        <v>27</v>
      </c>
      <c r="E21" s="89"/>
      <c r="F21" s="110">
        <f t="shared" si="1"/>
        <v>26</v>
      </c>
      <c r="G21" s="110"/>
      <c r="H21" s="100">
        <v>1</v>
      </c>
      <c r="I21" s="101"/>
      <c r="J21" s="102">
        <f t="shared" si="2"/>
        <v>0.96296296296296291</v>
      </c>
      <c r="K21" s="102"/>
      <c r="L21" s="93">
        <f t="shared" si="3"/>
        <v>3.7037037037037035E-2</v>
      </c>
      <c r="M21" s="95"/>
    </row>
    <row r="22" spans="1:13">
      <c r="A22" s="19" t="s">
        <v>14</v>
      </c>
      <c r="B22" s="88">
        <v>1</v>
      </c>
      <c r="C22" s="89"/>
      <c r="D22" s="88">
        <f t="shared" si="0"/>
        <v>27</v>
      </c>
      <c r="E22" s="89"/>
      <c r="F22" s="110">
        <f t="shared" si="1"/>
        <v>25</v>
      </c>
      <c r="G22" s="110"/>
      <c r="H22" s="100">
        <v>2</v>
      </c>
      <c r="I22" s="101"/>
      <c r="J22" s="102">
        <f t="shared" si="2"/>
        <v>0.92592592592592593</v>
      </c>
      <c r="K22" s="102"/>
      <c r="L22" s="93">
        <f t="shared" si="3"/>
        <v>7.407407407407407E-2</v>
      </c>
      <c r="M22" s="95"/>
    </row>
    <row r="23" spans="1:13">
      <c r="A23" s="19" t="s">
        <v>13</v>
      </c>
      <c r="B23" s="88">
        <v>7</v>
      </c>
      <c r="C23" s="89"/>
      <c r="D23" s="88">
        <f t="shared" si="0"/>
        <v>189</v>
      </c>
      <c r="E23" s="89"/>
      <c r="F23" s="110">
        <f t="shared" si="1"/>
        <v>179</v>
      </c>
      <c r="G23" s="110"/>
      <c r="H23" s="100">
        <v>10</v>
      </c>
      <c r="I23" s="101"/>
      <c r="J23" s="102">
        <f t="shared" si="2"/>
        <v>0.94708994708994709</v>
      </c>
      <c r="K23" s="102"/>
      <c r="L23" s="93">
        <f t="shared" si="3"/>
        <v>5.2910052910052907E-2</v>
      </c>
      <c r="M23" s="95"/>
    </row>
    <row r="24" spans="1:13">
      <c r="A24" s="19" t="s">
        <v>12</v>
      </c>
      <c r="B24" s="88">
        <v>1</v>
      </c>
      <c r="C24" s="89"/>
      <c r="D24" s="88">
        <f t="shared" si="0"/>
        <v>27</v>
      </c>
      <c r="E24" s="89"/>
      <c r="F24" s="110">
        <f t="shared" si="1"/>
        <v>20</v>
      </c>
      <c r="G24" s="110"/>
      <c r="H24" s="100">
        <v>7</v>
      </c>
      <c r="I24" s="101"/>
      <c r="J24" s="102">
        <f t="shared" si="2"/>
        <v>0.7407407407407407</v>
      </c>
      <c r="K24" s="102"/>
      <c r="L24" s="93">
        <f t="shared" si="3"/>
        <v>0.25925925925925924</v>
      </c>
      <c r="M24" s="95"/>
    </row>
    <row r="25" spans="1:13">
      <c r="A25" s="19" t="s">
        <v>11</v>
      </c>
      <c r="B25" s="88">
        <v>2</v>
      </c>
      <c r="C25" s="89"/>
      <c r="D25" s="103">
        <f>B25*27+2</f>
        <v>56</v>
      </c>
      <c r="E25" s="104"/>
      <c r="F25" s="110">
        <f t="shared" si="1"/>
        <v>28</v>
      </c>
      <c r="G25" s="110"/>
      <c r="H25" s="100">
        <v>28</v>
      </c>
      <c r="I25" s="101"/>
      <c r="J25" s="102">
        <f t="shared" si="2"/>
        <v>0.5</v>
      </c>
      <c r="K25" s="102"/>
      <c r="L25" s="93">
        <f t="shared" si="3"/>
        <v>0.5</v>
      </c>
      <c r="M25" s="95"/>
    </row>
    <row r="26" spans="1:13">
      <c r="A26" s="30" t="s">
        <v>10</v>
      </c>
      <c r="B26" s="88">
        <v>2</v>
      </c>
      <c r="C26" s="89"/>
      <c r="D26" s="88">
        <f>B26*27</f>
        <v>54</v>
      </c>
      <c r="E26" s="89"/>
      <c r="F26" s="110">
        <f t="shared" si="1"/>
        <v>37</v>
      </c>
      <c r="G26" s="110"/>
      <c r="H26" s="100">
        <v>17</v>
      </c>
      <c r="I26" s="101"/>
      <c r="J26" s="102">
        <f t="shared" si="2"/>
        <v>0.68518518518518523</v>
      </c>
      <c r="K26" s="102"/>
      <c r="L26" s="93">
        <f t="shared" si="3"/>
        <v>0.31481481481481483</v>
      </c>
      <c r="M26" s="95"/>
    </row>
    <row r="27" spans="1:13" ht="15.75" thickBot="1">
      <c r="A27" s="29"/>
      <c r="B27" s="26"/>
      <c r="C27" s="26"/>
      <c r="D27" s="28"/>
      <c r="E27" s="27"/>
      <c r="F27" s="26"/>
      <c r="G27" s="26"/>
      <c r="H27" s="25"/>
      <c r="I27" s="24"/>
      <c r="J27" s="23"/>
      <c r="K27" s="23"/>
      <c r="L27" s="22"/>
      <c r="M27" s="21"/>
    </row>
    <row r="28" spans="1:13">
      <c r="A28" s="20"/>
      <c r="B28" s="84"/>
      <c r="C28" s="85"/>
      <c r="D28" s="84"/>
      <c r="E28" s="85"/>
      <c r="F28" s="84"/>
      <c r="G28" s="85"/>
      <c r="H28" s="86"/>
      <c r="I28" s="87"/>
      <c r="J28" s="96"/>
      <c r="K28" s="97"/>
      <c r="L28" s="96"/>
      <c r="M28" s="98"/>
    </row>
    <row r="29" spans="1:13">
      <c r="A29" s="19" t="s">
        <v>9</v>
      </c>
      <c r="B29" s="88">
        <f>SUM(B19:C28)</f>
        <v>19</v>
      </c>
      <c r="C29" s="89"/>
      <c r="D29" s="88">
        <f>SUM(D19:E28)</f>
        <v>515</v>
      </c>
      <c r="E29" s="89"/>
      <c r="F29" s="88">
        <f>SUM(F19:G28)</f>
        <v>443</v>
      </c>
      <c r="G29" s="89"/>
      <c r="H29" s="88">
        <f>SUM(H19:I28)</f>
        <v>72</v>
      </c>
      <c r="I29" s="89"/>
      <c r="J29" s="93">
        <f>F29/D29</f>
        <v>0.86019417475728155</v>
      </c>
      <c r="K29" s="94"/>
      <c r="L29" s="93">
        <f>H29/D29</f>
        <v>0.13980582524271845</v>
      </c>
      <c r="M29" s="95"/>
    </row>
    <row r="30" spans="1:13" ht="15.75" thickBot="1">
      <c r="A30" s="18"/>
      <c r="B30" s="90"/>
      <c r="C30" s="91"/>
      <c r="D30" s="90"/>
      <c r="E30" s="91"/>
      <c r="F30" s="16"/>
      <c r="G30" s="17"/>
      <c r="H30" s="16"/>
      <c r="I30" s="17"/>
      <c r="J30" s="16"/>
      <c r="K30" s="17"/>
      <c r="L30" s="16"/>
      <c r="M30" s="1"/>
    </row>
    <row r="31" spans="1:13">
      <c r="B31" s="92"/>
      <c r="C31" s="92"/>
      <c r="D31" s="92"/>
      <c r="E31" s="92"/>
    </row>
    <row r="32" spans="1:13" ht="15.75" thickBot="1"/>
    <row r="33" spans="1:13">
      <c r="A33" s="6" t="s">
        <v>8</v>
      </c>
      <c r="B33" s="5"/>
      <c r="C33" s="5"/>
      <c r="D33" s="5"/>
      <c r="E33" s="15">
        <f>H29</f>
        <v>72</v>
      </c>
      <c r="F33" s="14"/>
      <c r="H33" s="6" t="s">
        <v>7</v>
      </c>
      <c r="I33" s="5"/>
      <c r="J33" s="5"/>
      <c r="K33" s="5"/>
      <c r="L33" s="13">
        <f>L29</f>
        <v>0.13980582524271845</v>
      </c>
      <c r="M33" s="12" t="s">
        <v>6</v>
      </c>
    </row>
    <row r="34" spans="1:13">
      <c r="A34" s="11"/>
      <c r="B34" s="7"/>
      <c r="C34" s="7" t="s">
        <v>5</v>
      </c>
      <c r="D34" s="7"/>
      <c r="E34" s="10">
        <v>35</v>
      </c>
      <c r="H34" s="11"/>
      <c r="I34" s="7"/>
      <c r="J34" s="7" t="s">
        <v>5</v>
      </c>
      <c r="K34" s="7"/>
      <c r="L34" s="8">
        <f>E34/D29</f>
        <v>6.7961165048543687E-2</v>
      </c>
      <c r="M34" s="10"/>
    </row>
    <row r="35" spans="1:13">
      <c r="A35" s="11"/>
      <c r="B35" s="7"/>
      <c r="C35" s="7" t="s">
        <v>4</v>
      </c>
      <c r="D35" s="7"/>
      <c r="E35" s="10">
        <v>27</v>
      </c>
      <c r="H35" s="11"/>
      <c r="I35" s="7"/>
      <c r="J35" s="7" t="s">
        <v>4</v>
      </c>
      <c r="K35" s="7"/>
      <c r="L35" s="8">
        <f>E35/D29</f>
        <v>5.2427184466019419E-2</v>
      </c>
      <c r="M35" s="10"/>
    </row>
    <row r="36" spans="1:13" ht="15.75" thickBot="1">
      <c r="A36" s="3"/>
      <c r="B36" s="2"/>
      <c r="C36" s="2" t="s">
        <v>3</v>
      </c>
      <c r="D36" s="2"/>
      <c r="E36" s="1">
        <f>E33-E34-E35</f>
        <v>10</v>
      </c>
      <c r="H36" s="3"/>
      <c r="I36" s="2"/>
      <c r="J36" s="2" t="s">
        <v>2</v>
      </c>
      <c r="K36" s="2"/>
      <c r="L36" s="9">
        <f>E36/D29</f>
        <v>1.9417475728155338E-2</v>
      </c>
      <c r="M36" s="1"/>
    </row>
    <row r="37" spans="1:13">
      <c r="A37" s="7"/>
      <c r="B37" s="7"/>
      <c r="C37" s="7"/>
      <c r="D37" s="7"/>
      <c r="E37" s="7"/>
      <c r="G37" s="7"/>
      <c r="H37" s="7"/>
      <c r="I37" s="7"/>
      <c r="J37" s="7"/>
      <c r="K37" s="8"/>
      <c r="L37" s="7"/>
    </row>
    <row r="38" spans="1:13" ht="15.75" thickBot="1">
      <c r="G38" s="7"/>
      <c r="H38" s="7"/>
      <c r="I38" s="7"/>
      <c r="J38" s="7"/>
      <c r="K38" s="7"/>
    </row>
    <row r="39" spans="1:13">
      <c r="A39" s="6" t="s">
        <v>1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4"/>
    </row>
    <row r="40" spans="1:13" ht="15.75" thickBot="1">
      <c r="A40" s="3" t="s">
        <v>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1"/>
    </row>
  </sheetData>
  <mergeCells count="73">
    <mergeCell ref="B30:C30"/>
    <mergeCell ref="D30:E30"/>
    <mergeCell ref="B31:C31"/>
    <mergeCell ref="D31:E31"/>
    <mergeCell ref="B29:C29"/>
    <mergeCell ref="D29:E29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J19:K19"/>
    <mergeCell ref="L19:M19"/>
    <mergeCell ref="B20:C20"/>
    <mergeCell ref="D20:E20"/>
    <mergeCell ref="F20:G20"/>
    <mergeCell ref="H20:I20"/>
    <mergeCell ref="J20:K20"/>
    <mergeCell ref="L20:M20"/>
    <mergeCell ref="D17:E17"/>
    <mergeCell ref="F17:G17"/>
    <mergeCell ref="H17:I17"/>
    <mergeCell ref="B19:C19"/>
    <mergeCell ref="D19:E19"/>
    <mergeCell ref="F19:G19"/>
    <mergeCell ref="H19:I19"/>
    <mergeCell ref="L16:M16"/>
    <mergeCell ref="B16:C16"/>
    <mergeCell ref="D16:E16"/>
    <mergeCell ref="F16:G16"/>
    <mergeCell ref="H16:I16"/>
    <mergeCell ref="J16:K16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sqref="A1:M40"/>
    </sheetView>
  </sheetViews>
  <sheetFormatPr defaultRowHeight="15"/>
  <cols>
    <col min="1" max="1" width="22" customWidth="1"/>
    <col min="13" max="13" width="13.85546875" customWidth="1"/>
  </cols>
  <sheetData>
    <row r="2" spans="1:13" ht="20.25">
      <c r="E2" s="47" t="s">
        <v>31</v>
      </c>
      <c r="H2" s="46"/>
      <c r="I2" s="46"/>
      <c r="J2" s="46"/>
    </row>
    <row r="3" spans="1:13" ht="15.75">
      <c r="E3" s="45" t="s">
        <v>30</v>
      </c>
      <c r="I3" s="44"/>
      <c r="J3" s="14"/>
      <c r="K3" s="14"/>
    </row>
    <row r="8" spans="1:13">
      <c r="B8" s="43" t="s">
        <v>29</v>
      </c>
      <c r="C8" s="43"/>
      <c r="D8" s="43"/>
    </row>
    <row r="9" spans="1:13">
      <c r="D9" s="42" t="s">
        <v>34</v>
      </c>
    </row>
    <row r="13" spans="1:13">
      <c r="A13" t="s">
        <v>27</v>
      </c>
    </row>
    <row r="15" spans="1:13" ht="15.75" thickBot="1"/>
    <row r="16" spans="1:13">
      <c r="A16" s="41" t="s">
        <v>26</v>
      </c>
      <c r="B16" s="113" t="s">
        <v>25</v>
      </c>
      <c r="C16" s="114"/>
      <c r="D16" s="111" t="s">
        <v>24</v>
      </c>
      <c r="E16" s="115"/>
      <c r="F16" s="111" t="s">
        <v>23</v>
      </c>
      <c r="G16" s="115"/>
      <c r="H16" s="111" t="s">
        <v>22</v>
      </c>
      <c r="I16" s="115"/>
      <c r="J16" s="111" t="s">
        <v>21</v>
      </c>
      <c r="K16" s="115"/>
      <c r="L16" s="111" t="s">
        <v>20</v>
      </c>
      <c r="M16" s="112"/>
    </row>
    <row r="17" spans="1:13" ht="15.75" thickBot="1">
      <c r="A17" s="40"/>
      <c r="B17" s="39"/>
      <c r="C17" s="38"/>
      <c r="D17" s="105" t="s">
        <v>19</v>
      </c>
      <c r="E17" s="106"/>
      <c r="F17" s="105" t="s">
        <v>9</v>
      </c>
      <c r="G17" s="106"/>
      <c r="H17" s="105" t="s">
        <v>18</v>
      </c>
      <c r="I17" s="106"/>
      <c r="J17" s="50"/>
      <c r="K17" s="51"/>
      <c r="L17" s="50"/>
      <c r="M17" s="33"/>
    </row>
    <row r="18" spans="1:13">
      <c r="A18" s="20"/>
      <c r="B18" s="5"/>
      <c r="C18" s="5"/>
      <c r="D18" s="31"/>
      <c r="E18" s="32"/>
      <c r="F18" s="5"/>
      <c r="G18" s="5"/>
      <c r="H18" s="31"/>
      <c r="I18" s="32"/>
      <c r="J18" s="5"/>
      <c r="K18" s="5"/>
      <c r="L18" s="31"/>
      <c r="M18" s="4"/>
    </row>
    <row r="19" spans="1:13">
      <c r="A19" s="19" t="s">
        <v>17</v>
      </c>
      <c r="B19" s="103">
        <v>1</v>
      </c>
      <c r="C19" s="104"/>
      <c r="D19" s="103">
        <f t="shared" ref="D19:D24" si="0">B19*23</f>
        <v>23</v>
      </c>
      <c r="E19" s="104"/>
      <c r="F19" s="110">
        <f t="shared" ref="F19:F26" si="1">D19-H19</f>
        <v>22</v>
      </c>
      <c r="G19" s="110"/>
      <c r="H19" s="100">
        <v>1</v>
      </c>
      <c r="I19" s="101"/>
      <c r="J19" s="107">
        <f t="shared" ref="J19:J26" si="2">F19/D19</f>
        <v>0.95652173913043481</v>
      </c>
      <c r="K19" s="107"/>
      <c r="L19" s="108">
        <f t="shared" ref="L19:L26" si="3">H19/D19</f>
        <v>4.3478260869565216E-2</v>
      </c>
      <c r="M19" s="109"/>
    </row>
    <row r="20" spans="1:13">
      <c r="A20" s="19" t="s">
        <v>16</v>
      </c>
      <c r="B20" s="88">
        <v>4</v>
      </c>
      <c r="C20" s="89"/>
      <c r="D20" s="88">
        <f t="shared" si="0"/>
        <v>92</v>
      </c>
      <c r="E20" s="89"/>
      <c r="F20" s="110">
        <f t="shared" si="1"/>
        <v>73</v>
      </c>
      <c r="G20" s="110"/>
      <c r="H20" s="100">
        <v>19</v>
      </c>
      <c r="I20" s="101"/>
      <c r="J20" s="102">
        <f t="shared" si="2"/>
        <v>0.79347826086956519</v>
      </c>
      <c r="K20" s="102"/>
      <c r="L20" s="93">
        <f t="shared" si="3"/>
        <v>0.20652173913043478</v>
      </c>
      <c r="M20" s="95"/>
    </row>
    <row r="21" spans="1:13">
      <c r="A21" s="19" t="s">
        <v>15</v>
      </c>
      <c r="B21" s="88">
        <v>1</v>
      </c>
      <c r="C21" s="89"/>
      <c r="D21" s="88">
        <f t="shared" si="0"/>
        <v>23</v>
      </c>
      <c r="E21" s="89"/>
      <c r="F21" s="110">
        <f t="shared" si="1"/>
        <v>22</v>
      </c>
      <c r="G21" s="110"/>
      <c r="H21" s="100">
        <v>1</v>
      </c>
      <c r="I21" s="101"/>
      <c r="J21" s="102">
        <f t="shared" si="2"/>
        <v>0.95652173913043481</v>
      </c>
      <c r="K21" s="102"/>
      <c r="L21" s="93">
        <f t="shared" si="3"/>
        <v>4.3478260869565216E-2</v>
      </c>
      <c r="M21" s="95"/>
    </row>
    <row r="22" spans="1:13">
      <c r="A22" s="19" t="s">
        <v>14</v>
      </c>
      <c r="B22" s="88">
        <v>1</v>
      </c>
      <c r="C22" s="89"/>
      <c r="D22" s="88">
        <f t="shared" si="0"/>
        <v>23</v>
      </c>
      <c r="E22" s="89"/>
      <c r="F22" s="110">
        <f t="shared" si="1"/>
        <v>20</v>
      </c>
      <c r="G22" s="110"/>
      <c r="H22" s="100">
        <v>3</v>
      </c>
      <c r="I22" s="101"/>
      <c r="J22" s="102">
        <f t="shared" si="2"/>
        <v>0.86956521739130432</v>
      </c>
      <c r="K22" s="102"/>
      <c r="L22" s="93">
        <f t="shared" si="3"/>
        <v>0.13043478260869565</v>
      </c>
      <c r="M22" s="95"/>
    </row>
    <row r="23" spans="1:13">
      <c r="A23" s="19" t="s">
        <v>13</v>
      </c>
      <c r="B23" s="88">
        <v>7</v>
      </c>
      <c r="C23" s="89"/>
      <c r="D23" s="88">
        <f t="shared" si="0"/>
        <v>161</v>
      </c>
      <c r="E23" s="89"/>
      <c r="F23" s="110">
        <f t="shared" si="1"/>
        <v>144</v>
      </c>
      <c r="G23" s="110"/>
      <c r="H23" s="100">
        <v>17</v>
      </c>
      <c r="I23" s="101"/>
      <c r="J23" s="102">
        <f t="shared" si="2"/>
        <v>0.89440993788819878</v>
      </c>
      <c r="K23" s="102"/>
      <c r="L23" s="93">
        <f t="shared" si="3"/>
        <v>0.10559006211180125</v>
      </c>
      <c r="M23" s="95"/>
    </row>
    <row r="24" spans="1:13">
      <c r="A24" s="19" t="s">
        <v>12</v>
      </c>
      <c r="B24" s="88">
        <v>1</v>
      </c>
      <c r="C24" s="89"/>
      <c r="D24" s="88">
        <f t="shared" si="0"/>
        <v>23</v>
      </c>
      <c r="E24" s="89"/>
      <c r="F24" s="110">
        <f t="shared" si="1"/>
        <v>22</v>
      </c>
      <c r="G24" s="110"/>
      <c r="H24" s="100">
        <v>1</v>
      </c>
      <c r="I24" s="101"/>
      <c r="J24" s="102">
        <f t="shared" si="2"/>
        <v>0.95652173913043481</v>
      </c>
      <c r="K24" s="102"/>
      <c r="L24" s="93">
        <f t="shared" si="3"/>
        <v>4.3478260869565216E-2</v>
      </c>
      <c r="M24" s="95"/>
    </row>
    <row r="25" spans="1:13">
      <c r="A25" s="19" t="s">
        <v>11</v>
      </c>
      <c r="B25" s="88">
        <v>2</v>
      </c>
      <c r="C25" s="89"/>
      <c r="D25" s="103">
        <f>B25*23+3</f>
        <v>49</v>
      </c>
      <c r="E25" s="104"/>
      <c r="F25" s="110">
        <f t="shared" si="1"/>
        <v>18</v>
      </c>
      <c r="G25" s="110"/>
      <c r="H25" s="100">
        <v>31</v>
      </c>
      <c r="I25" s="101"/>
      <c r="J25" s="102">
        <f t="shared" si="2"/>
        <v>0.36734693877551022</v>
      </c>
      <c r="K25" s="102"/>
      <c r="L25" s="93">
        <f t="shared" si="3"/>
        <v>0.63265306122448983</v>
      </c>
      <c r="M25" s="95"/>
    </row>
    <row r="26" spans="1:13">
      <c r="A26" s="30" t="s">
        <v>10</v>
      </c>
      <c r="B26" s="88">
        <v>2</v>
      </c>
      <c r="C26" s="89"/>
      <c r="D26" s="88">
        <f>B26*23</f>
        <v>46</v>
      </c>
      <c r="E26" s="89"/>
      <c r="F26" s="110">
        <f t="shared" si="1"/>
        <v>37</v>
      </c>
      <c r="G26" s="110"/>
      <c r="H26" s="100">
        <v>9</v>
      </c>
      <c r="I26" s="101"/>
      <c r="J26" s="102">
        <f t="shared" si="2"/>
        <v>0.80434782608695654</v>
      </c>
      <c r="K26" s="102"/>
      <c r="L26" s="93">
        <f t="shared" si="3"/>
        <v>0.19565217391304349</v>
      </c>
      <c r="M26" s="95"/>
    </row>
    <row r="27" spans="1:13" ht="15.75" thickBot="1">
      <c r="A27" s="29"/>
      <c r="B27" s="26"/>
      <c r="C27" s="26"/>
      <c r="D27" s="48"/>
      <c r="E27" s="49"/>
      <c r="F27" s="26"/>
      <c r="G27" s="26"/>
      <c r="H27" s="25"/>
      <c r="I27" s="24"/>
      <c r="J27" s="23"/>
      <c r="K27" s="23"/>
      <c r="L27" s="22"/>
      <c r="M27" s="21"/>
    </row>
    <row r="28" spans="1:13">
      <c r="A28" s="20"/>
      <c r="B28" s="84"/>
      <c r="C28" s="85"/>
      <c r="D28" s="84"/>
      <c r="E28" s="85"/>
      <c r="F28" s="84"/>
      <c r="G28" s="85"/>
      <c r="H28" s="86"/>
      <c r="I28" s="87"/>
      <c r="J28" s="96"/>
      <c r="K28" s="97"/>
      <c r="L28" s="96"/>
      <c r="M28" s="98"/>
    </row>
    <row r="29" spans="1:13">
      <c r="A29" s="19" t="s">
        <v>9</v>
      </c>
      <c r="B29" s="88">
        <f>SUM(B19:C28)</f>
        <v>19</v>
      </c>
      <c r="C29" s="89"/>
      <c r="D29" s="88">
        <f>SUM(D19:E28)</f>
        <v>440</v>
      </c>
      <c r="E29" s="89"/>
      <c r="F29" s="88">
        <f>SUM(F19:G28)</f>
        <v>358</v>
      </c>
      <c r="G29" s="89"/>
      <c r="H29" s="88">
        <f>SUM(H19:I28)</f>
        <v>82</v>
      </c>
      <c r="I29" s="89"/>
      <c r="J29" s="93">
        <f>F29/D29</f>
        <v>0.8136363636363636</v>
      </c>
      <c r="K29" s="94"/>
      <c r="L29" s="93">
        <f>H29/D29</f>
        <v>0.18636363636363637</v>
      </c>
      <c r="M29" s="95"/>
    </row>
    <row r="30" spans="1:13" ht="15.75" thickBot="1">
      <c r="A30" s="18"/>
      <c r="B30" s="90"/>
      <c r="C30" s="91"/>
      <c r="D30" s="90"/>
      <c r="E30" s="91"/>
      <c r="F30" s="16"/>
      <c r="G30" s="17"/>
      <c r="H30" s="16"/>
      <c r="I30" s="17"/>
      <c r="J30" s="16"/>
      <c r="K30" s="17"/>
      <c r="L30" s="16"/>
      <c r="M30" s="1"/>
    </row>
    <row r="31" spans="1:13">
      <c r="B31" s="92"/>
      <c r="C31" s="92"/>
      <c r="D31" s="92"/>
      <c r="E31" s="92"/>
    </row>
    <row r="32" spans="1:13" ht="15.75" thickBot="1"/>
    <row r="33" spans="1:13">
      <c r="A33" s="6" t="s">
        <v>8</v>
      </c>
      <c r="B33" s="5"/>
      <c r="C33" s="5"/>
      <c r="D33" s="5"/>
      <c r="E33" s="15">
        <f>H29</f>
        <v>82</v>
      </c>
      <c r="F33" s="14"/>
      <c r="H33" s="6" t="s">
        <v>7</v>
      </c>
      <c r="I33" s="5"/>
      <c r="J33" s="5"/>
      <c r="K33" s="5"/>
      <c r="L33" s="13">
        <f>L29</f>
        <v>0.18636363636363637</v>
      </c>
      <c r="M33" s="12" t="s">
        <v>6</v>
      </c>
    </row>
    <row r="34" spans="1:13">
      <c r="A34" s="11"/>
      <c r="B34" s="7"/>
      <c r="C34" s="7" t="s">
        <v>5</v>
      </c>
      <c r="D34" s="7"/>
      <c r="E34" s="10">
        <v>42</v>
      </c>
      <c r="H34" s="11"/>
      <c r="I34" s="7"/>
      <c r="J34" s="7" t="s">
        <v>5</v>
      </c>
      <c r="K34" s="7"/>
      <c r="L34" s="8">
        <f>E34/D29</f>
        <v>9.5454545454545459E-2</v>
      </c>
      <c r="M34" s="10"/>
    </row>
    <row r="35" spans="1:13">
      <c r="A35" s="11"/>
      <c r="B35" s="7"/>
      <c r="C35" s="7" t="s">
        <v>4</v>
      </c>
      <c r="D35" s="7"/>
      <c r="E35" s="10">
        <v>30</v>
      </c>
      <c r="H35" s="11"/>
      <c r="I35" s="7"/>
      <c r="J35" s="7" t="s">
        <v>4</v>
      </c>
      <c r="K35" s="7"/>
      <c r="L35" s="8">
        <f>E35/D29</f>
        <v>6.8181818181818177E-2</v>
      </c>
      <c r="M35" s="10"/>
    </row>
    <row r="36" spans="1:13" ht="15.75" thickBot="1">
      <c r="A36" s="3"/>
      <c r="B36" s="2"/>
      <c r="C36" s="2" t="s">
        <v>3</v>
      </c>
      <c r="D36" s="2"/>
      <c r="E36" s="1">
        <f>E33-E34-E35</f>
        <v>10</v>
      </c>
      <c r="H36" s="3"/>
      <c r="I36" s="2"/>
      <c r="J36" s="2" t="s">
        <v>2</v>
      </c>
      <c r="K36" s="2"/>
      <c r="L36" s="9">
        <f>E36/D29</f>
        <v>2.2727272727272728E-2</v>
      </c>
      <c r="M36" s="1"/>
    </row>
    <row r="37" spans="1:13">
      <c r="A37" s="7"/>
      <c r="B37" s="7"/>
      <c r="C37" s="7"/>
      <c r="D37" s="7"/>
      <c r="E37" s="7"/>
      <c r="G37" s="7"/>
      <c r="H37" s="7"/>
      <c r="I37" s="7"/>
      <c r="J37" s="7"/>
      <c r="K37" s="8"/>
      <c r="L37" s="7"/>
    </row>
    <row r="38" spans="1:13" ht="15.75" thickBot="1">
      <c r="G38" s="7"/>
      <c r="H38" s="7"/>
      <c r="I38" s="7"/>
      <c r="J38" s="7"/>
      <c r="K38" s="7"/>
    </row>
    <row r="39" spans="1:13">
      <c r="A39" s="6" t="s">
        <v>1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4"/>
    </row>
    <row r="40" spans="1:13" ht="15.75" thickBot="1">
      <c r="A40" s="3" t="s">
        <v>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1"/>
    </row>
  </sheetData>
  <mergeCells count="73">
    <mergeCell ref="L16:M16"/>
    <mergeCell ref="B16:C16"/>
    <mergeCell ref="D16:E16"/>
    <mergeCell ref="F16:G16"/>
    <mergeCell ref="H16:I16"/>
    <mergeCell ref="J16:K16"/>
    <mergeCell ref="D17:E17"/>
    <mergeCell ref="F17:G17"/>
    <mergeCell ref="H17:I17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L20:M20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B30:C30"/>
    <mergeCell ref="D30:E30"/>
    <mergeCell ref="B31:C31"/>
    <mergeCell ref="D31:E31"/>
    <mergeCell ref="B29:C29"/>
    <mergeCell ref="D29:E2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sqref="A1:M40"/>
    </sheetView>
  </sheetViews>
  <sheetFormatPr defaultRowHeight="15"/>
  <cols>
    <col min="1" max="1" width="24.85546875" customWidth="1"/>
    <col min="13" max="13" width="24.7109375" customWidth="1"/>
  </cols>
  <sheetData>
    <row r="2" spans="1:13" ht="20.25">
      <c r="E2" s="47" t="s">
        <v>31</v>
      </c>
      <c r="H2" s="46"/>
      <c r="I2" s="46"/>
      <c r="J2" s="46"/>
    </row>
    <row r="3" spans="1:13" ht="15.75">
      <c r="E3" s="45" t="s">
        <v>30</v>
      </c>
      <c r="I3" s="44"/>
      <c r="J3" s="14"/>
      <c r="K3" s="14"/>
    </row>
    <row r="8" spans="1:13">
      <c r="B8" s="43" t="s">
        <v>29</v>
      </c>
      <c r="C8" s="43"/>
      <c r="D8" s="43"/>
    </row>
    <row r="9" spans="1:13">
      <c r="D9" s="42" t="s">
        <v>35</v>
      </c>
    </row>
    <row r="13" spans="1:13">
      <c r="A13" t="s">
        <v>27</v>
      </c>
    </row>
    <row r="15" spans="1:13" ht="15.75" thickBot="1"/>
    <row r="16" spans="1:13">
      <c r="A16" s="41" t="s">
        <v>26</v>
      </c>
      <c r="B16" s="113" t="s">
        <v>25</v>
      </c>
      <c r="C16" s="114"/>
      <c r="D16" s="111" t="s">
        <v>24</v>
      </c>
      <c r="E16" s="115"/>
      <c r="F16" s="111" t="s">
        <v>23</v>
      </c>
      <c r="G16" s="115"/>
      <c r="H16" s="111" t="s">
        <v>22</v>
      </c>
      <c r="I16" s="115"/>
      <c r="J16" s="111" t="s">
        <v>21</v>
      </c>
      <c r="K16" s="115"/>
      <c r="L16" s="111" t="s">
        <v>20</v>
      </c>
      <c r="M16" s="112"/>
    </row>
    <row r="17" spans="1:13" ht="15.75" thickBot="1">
      <c r="A17" s="40"/>
      <c r="B17" s="39"/>
      <c r="C17" s="38"/>
      <c r="D17" s="105" t="s">
        <v>19</v>
      </c>
      <c r="E17" s="106"/>
      <c r="F17" s="105" t="s">
        <v>9</v>
      </c>
      <c r="G17" s="106"/>
      <c r="H17" s="105" t="s">
        <v>18</v>
      </c>
      <c r="I17" s="106"/>
      <c r="J17" s="52"/>
      <c r="K17" s="53"/>
      <c r="L17" s="52"/>
      <c r="M17" s="33"/>
    </row>
    <row r="18" spans="1:13">
      <c r="A18" s="20"/>
      <c r="B18" s="5"/>
      <c r="C18" s="5"/>
      <c r="D18" s="31"/>
      <c r="E18" s="32"/>
      <c r="F18" s="5"/>
      <c r="G18" s="5"/>
      <c r="H18" s="31"/>
      <c r="I18" s="32"/>
      <c r="J18" s="5"/>
      <c r="K18" s="5"/>
      <c r="L18" s="31"/>
      <c r="M18" s="4"/>
    </row>
    <row r="19" spans="1:13">
      <c r="A19" s="19" t="s">
        <v>17</v>
      </c>
      <c r="B19" s="103">
        <v>1</v>
      </c>
      <c r="C19" s="104"/>
      <c r="D19" s="103">
        <f t="shared" ref="D19:D24" si="0">B19*23</f>
        <v>23</v>
      </c>
      <c r="E19" s="104"/>
      <c r="F19" s="110">
        <f t="shared" ref="F19:F26" si="1">D19-H19</f>
        <v>22</v>
      </c>
      <c r="G19" s="110"/>
      <c r="H19" s="100">
        <v>1</v>
      </c>
      <c r="I19" s="101"/>
      <c r="J19" s="107">
        <f t="shared" ref="J19:J26" si="2">F19/D19</f>
        <v>0.95652173913043481</v>
      </c>
      <c r="K19" s="107"/>
      <c r="L19" s="108">
        <f t="shared" ref="L19:L26" si="3">H19/D19</f>
        <v>4.3478260869565216E-2</v>
      </c>
      <c r="M19" s="109"/>
    </row>
    <row r="20" spans="1:13">
      <c r="A20" s="19" t="s">
        <v>16</v>
      </c>
      <c r="B20" s="88">
        <v>4</v>
      </c>
      <c r="C20" s="89"/>
      <c r="D20" s="88">
        <f t="shared" si="0"/>
        <v>92</v>
      </c>
      <c r="E20" s="89"/>
      <c r="F20" s="110">
        <f t="shared" si="1"/>
        <v>82</v>
      </c>
      <c r="G20" s="110"/>
      <c r="H20" s="100">
        <v>10</v>
      </c>
      <c r="I20" s="101"/>
      <c r="J20" s="102">
        <f t="shared" si="2"/>
        <v>0.89130434782608692</v>
      </c>
      <c r="K20" s="102"/>
      <c r="L20" s="93">
        <f t="shared" si="3"/>
        <v>0.10869565217391304</v>
      </c>
      <c r="M20" s="95"/>
    </row>
    <row r="21" spans="1:13">
      <c r="A21" s="19" t="s">
        <v>15</v>
      </c>
      <c r="B21" s="88">
        <v>1</v>
      </c>
      <c r="C21" s="89"/>
      <c r="D21" s="88">
        <f t="shared" si="0"/>
        <v>23</v>
      </c>
      <c r="E21" s="89"/>
      <c r="F21" s="110">
        <f t="shared" si="1"/>
        <v>19</v>
      </c>
      <c r="G21" s="110"/>
      <c r="H21" s="100">
        <v>4</v>
      </c>
      <c r="I21" s="101"/>
      <c r="J21" s="102">
        <f t="shared" si="2"/>
        <v>0.82608695652173914</v>
      </c>
      <c r="K21" s="102"/>
      <c r="L21" s="93">
        <f t="shared" si="3"/>
        <v>0.17391304347826086</v>
      </c>
      <c r="M21" s="95"/>
    </row>
    <row r="22" spans="1:13">
      <c r="A22" s="19" t="s">
        <v>14</v>
      </c>
      <c r="B22" s="88">
        <v>1</v>
      </c>
      <c r="C22" s="89"/>
      <c r="D22" s="88">
        <f t="shared" si="0"/>
        <v>23</v>
      </c>
      <c r="E22" s="89"/>
      <c r="F22" s="110">
        <f t="shared" si="1"/>
        <v>22</v>
      </c>
      <c r="G22" s="110"/>
      <c r="H22" s="100">
        <v>1</v>
      </c>
      <c r="I22" s="101"/>
      <c r="J22" s="102">
        <f t="shared" si="2"/>
        <v>0.95652173913043481</v>
      </c>
      <c r="K22" s="102"/>
      <c r="L22" s="93">
        <f t="shared" si="3"/>
        <v>4.3478260869565216E-2</v>
      </c>
      <c r="M22" s="95"/>
    </row>
    <row r="23" spans="1:13">
      <c r="A23" s="19" t="s">
        <v>13</v>
      </c>
      <c r="B23" s="88">
        <v>7</v>
      </c>
      <c r="C23" s="89"/>
      <c r="D23" s="88">
        <f t="shared" si="0"/>
        <v>161</v>
      </c>
      <c r="E23" s="89"/>
      <c r="F23" s="110">
        <f t="shared" si="1"/>
        <v>151</v>
      </c>
      <c r="G23" s="110"/>
      <c r="H23" s="100">
        <v>10</v>
      </c>
      <c r="I23" s="101"/>
      <c r="J23" s="102">
        <f t="shared" si="2"/>
        <v>0.93788819875776397</v>
      </c>
      <c r="K23" s="102"/>
      <c r="L23" s="93">
        <f t="shared" si="3"/>
        <v>6.2111801242236024E-2</v>
      </c>
      <c r="M23" s="95"/>
    </row>
    <row r="24" spans="1:13">
      <c r="A24" s="19" t="s">
        <v>12</v>
      </c>
      <c r="B24" s="88">
        <v>2</v>
      </c>
      <c r="C24" s="89"/>
      <c r="D24" s="88">
        <f t="shared" si="0"/>
        <v>46</v>
      </c>
      <c r="E24" s="89"/>
      <c r="F24" s="110">
        <f>D24-H24</f>
        <v>45</v>
      </c>
      <c r="G24" s="110"/>
      <c r="H24" s="100">
        <v>1</v>
      </c>
      <c r="I24" s="101"/>
      <c r="J24" s="102">
        <f t="shared" si="2"/>
        <v>0.97826086956521741</v>
      </c>
      <c r="K24" s="102"/>
      <c r="L24" s="93">
        <f t="shared" si="3"/>
        <v>2.1739130434782608E-2</v>
      </c>
      <c r="M24" s="95"/>
    </row>
    <row r="25" spans="1:13">
      <c r="A25" s="19" t="s">
        <v>11</v>
      </c>
      <c r="B25" s="88">
        <v>2</v>
      </c>
      <c r="C25" s="89"/>
      <c r="D25" s="103">
        <f>B25*23+3</f>
        <v>49</v>
      </c>
      <c r="E25" s="104"/>
      <c r="F25" s="110">
        <f t="shared" si="1"/>
        <v>19</v>
      </c>
      <c r="G25" s="110"/>
      <c r="H25" s="100">
        <v>30</v>
      </c>
      <c r="I25" s="101"/>
      <c r="J25" s="102">
        <f t="shared" si="2"/>
        <v>0.38775510204081631</v>
      </c>
      <c r="K25" s="102"/>
      <c r="L25" s="93">
        <f t="shared" si="3"/>
        <v>0.61224489795918369</v>
      </c>
      <c r="M25" s="95"/>
    </row>
    <row r="26" spans="1:13">
      <c r="A26" s="30" t="s">
        <v>10</v>
      </c>
      <c r="B26" s="88">
        <v>2</v>
      </c>
      <c r="C26" s="89"/>
      <c r="D26" s="88">
        <f>B26*23</f>
        <v>46</v>
      </c>
      <c r="E26" s="89"/>
      <c r="F26" s="110">
        <f t="shared" si="1"/>
        <v>37</v>
      </c>
      <c r="G26" s="110"/>
      <c r="H26" s="100">
        <v>9</v>
      </c>
      <c r="I26" s="101"/>
      <c r="J26" s="102">
        <f t="shared" si="2"/>
        <v>0.80434782608695654</v>
      </c>
      <c r="K26" s="102"/>
      <c r="L26" s="93">
        <f t="shared" si="3"/>
        <v>0.19565217391304349</v>
      </c>
      <c r="M26" s="95"/>
    </row>
    <row r="27" spans="1:13" ht="15.75" thickBot="1">
      <c r="A27" s="29"/>
      <c r="B27" s="26"/>
      <c r="C27" s="26"/>
      <c r="D27" s="54"/>
      <c r="E27" s="55"/>
      <c r="F27" s="26"/>
      <c r="G27" s="26"/>
      <c r="H27" s="25"/>
      <c r="I27" s="24"/>
      <c r="J27" s="23"/>
      <c r="K27" s="23"/>
      <c r="L27" s="22"/>
      <c r="M27" s="21"/>
    </row>
    <row r="28" spans="1:13">
      <c r="A28" s="20"/>
      <c r="B28" s="84"/>
      <c r="C28" s="85"/>
      <c r="D28" s="84"/>
      <c r="E28" s="85"/>
      <c r="F28" s="84"/>
      <c r="G28" s="85"/>
      <c r="H28" s="86"/>
      <c r="I28" s="87"/>
      <c r="J28" s="96"/>
      <c r="K28" s="97"/>
      <c r="L28" s="96"/>
      <c r="M28" s="98"/>
    </row>
    <row r="29" spans="1:13">
      <c r="A29" s="19" t="s">
        <v>9</v>
      </c>
      <c r="B29" s="88">
        <f>SUM(B19:C28)</f>
        <v>20</v>
      </c>
      <c r="C29" s="89"/>
      <c r="D29" s="88">
        <f>SUM(D19:E28)</f>
        <v>463</v>
      </c>
      <c r="E29" s="89"/>
      <c r="F29" s="88">
        <f>SUM(F19:G28)</f>
        <v>397</v>
      </c>
      <c r="G29" s="89"/>
      <c r="H29" s="88">
        <f>SUM(H19:I28)</f>
        <v>66</v>
      </c>
      <c r="I29" s="89"/>
      <c r="J29" s="93">
        <f>F29/D29</f>
        <v>0.85745140388768903</v>
      </c>
      <c r="K29" s="94"/>
      <c r="L29" s="93">
        <f>H29/D29</f>
        <v>0.14254859611231102</v>
      </c>
      <c r="M29" s="95"/>
    </row>
    <row r="30" spans="1:13" ht="15.75" thickBot="1">
      <c r="A30" s="18"/>
      <c r="B30" s="90"/>
      <c r="C30" s="91"/>
      <c r="D30" s="90"/>
      <c r="E30" s="91"/>
      <c r="F30" s="16"/>
      <c r="G30" s="17"/>
      <c r="H30" s="16"/>
      <c r="I30" s="17"/>
      <c r="J30" s="16"/>
      <c r="K30" s="17"/>
      <c r="L30" s="16"/>
      <c r="M30" s="1"/>
    </row>
    <row r="31" spans="1:13">
      <c r="B31" s="92"/>
      <c r="C31" s="92"/>
      <c r="D31" s="92"/>
      <c r="E31" s="92"/>
    </row>
    <row r="32" spans="1:13" ht="15.75" thickBot="1"/>
    <row r="33" spans="1:13">
      <c r="A33" s="6" t="s">
        <v>8</v>
      </c>
      <c r="B33" s="5"/>
      <c r="C33" s="5"/>
      <c r="D33" s="5"/>
      <c r="E33" s="15">
        <f>H29</f>
        <v>66</v>
      </c>
      <c r="F33" s="14"/>
      <c r="H33" s="6" t="s">
        <v>7</v>
      </c>
      <c r="I33" s="5"/>
      <c r="J33" s="5"/>
      <c r="K33" s="5"/>
      <c r="L33" s="13">
        <f>L29</f>
        <v>0.14254859611231102</v>
      </c>
      <c r="M33" s="12" t="s">
        <v>6</v>
      </c>
    </row>
    <row r="34" spans="1:13">
      <c r="A34" s="11"/>
      <c r="B34" s="7"/>
      <c r="C34" s="7" t="s">
        <v>5</v>
      </c>
      <c r="D34" s="7"/>
      <c r="E34" s="10">
        <v>26</v>
      </c>
      <c r="H34" s="11"/>
      <c r="I34" s="7"/>
      <c r="J34" s="7" t="s">
        <v>5</v>
      </c>
      <c r="K34" s="7"/>
      <c r="L34" s="8">
        <f>E34/D29</f>
        <v>5.6155507559395246E-2</v>
      </c>
      <c r="M34" s="10"/>
    </row>
    <row r="35" spans="1:13">
      <c r="A35" s="11"/>
      <c r="B35" s="7"/>
      <c r="C35" s="7" t="s">
        <v>4</v>
      </c>
      <c r="D35" s="7"/>
      <c r="E35" s="10">
        <v>30</v>
      </c>
      <c r="H35" s="11"/>
      <c r="I35" s="7"/>
      <c r="J35" s="7" t="s">
        <v>4</v>
      </c>
      <c r="K35" s="7"/>
      <c r="L35" s="8">
        <f>E35/D29</f>
        <v>6.4794816414686832E-2</v>
      </c>
      <c r="M35" s="10"/>
    </row>
    <row r="36" spans="1:13" ht="15.75" thickBot="1">
      <c r="A36" s="3"/>
      <c r="B36" s="2"/>
      <c r="C36" s="2" t="s">
        <v>3</v>
      </c>
      <c r="D36" s="2"/>
      <c r="E36" s="1">
        <f>E33-E34-E35</f>
        <v>10</v>
      </c>
      <c r="H36" s="3"/>
      <c r="I36" s="2"/>
      <c r="J36" s="2" t="s">
        <v>2</v>
      </c>
      <c r="K36" s="2"/>
      <c r="L36" s="9">
        <f>E36/D29</f>
        <v>2.159827213822894E-2</v>
      </c>
      <c r="M36" s="1"/>
    </row>
    <row r="37" spans="1:13">
      <c r="A37" s="7"/>
      <c r="B37" s="7"/>
      <c r="C37" s="7"/>
      <c r="D37" s="7"/>
      <c r="E37" s="7"/>
      <c r="G37" s="7"/>
      <c r="H37" s="7"/>
      <c r="I37" s="7"/>
      <c r="J37" s="7"/>
      <c r="K37" s="8"/>
      <c r="L37" s="7"/>
    </row>
    <row r="38" spans="1:13" ht="15.75" thickBot="1">
      <c r="G38" s="7"/>
      <c r="H38" s="7"/>
      <c r="I38" s="7"/>
      <c r="J38" s="7"/>
      <c r="K38" s="7"/>
    </row>
    <row r="39" spans="1:13">
      <c r="A39" s="6" t="s">
        <v>1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4"/>
    </row>
    <row r="40" spans="1:13" ht="15.75" thickBot="1">
      <c r="A40" s="3" t="s">
        <v>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1"/>
    </row>
  </sheetData>
  <mergeCells count="73">
    <mergeCell ref="B30:C30"/>
    <mergeCell ref="D30:E30"/>
    <mergeCell ref="B31:C31"/>
    <mergeCell ref="D31:E31"/>
    <mergeCell ref="B29:C29"/>
    <mergeCell ref="D29:E29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J19:K19"/>
    <mergeCell ref="L19:M19"/>
    <mergeCell ref="B20:C20"/>
    <mergeCell ref="D20:E20"/>
    <mergeCell ref="F20:G20"/>
    <mergeCell ref="H20:I20"/>
    <mergeCell ref="J20:K20"/>
    <mergeCell ref="L20:M20"/>
    <mergeCell ref="D17:E17"/>
    <mergeCell ref="F17:G17"/>
    <mergeCell ref="H17:I17"/>
    <mergeCell ref="B19:C19"/>
    <mergeCell ref="D19:E19"/>
    <mergeCell ref="F19:G19"/>
    <mergeCell ref="H19:I19"/>
    <mergeCell ref="L16:M16"/>
    <mergeCell ref="B16:C16"/>
    <mergeCell ref="D16:E16"/>
    <mergeCell ref="F16:G16"/>
    <mergeCell ref="H16:I16"/>
    <mergeCell ref="J16:K1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sqref="A1:M40"/>
    </sheetView>
  </sheetViews>
  <sheetFormatPr defaultRowHeight="15"/>
  <cols>
    <col min="1" max="1" width="25.28515625" customWidth="1"/>
    <col min="13" max="13" width="10.28515625" customWidth="1"/>
  </cols>
  <sheetData>
    <row r="2" spans="1:13" ht="20.25">
      <c r="E2" s="47" t="s">
        <v>31</v>
      </c>
      <c r="H2" s="46"/>
      <c r="I2" s="46"/>
      <c r="J2" s="46"/>
    </row>
    <row r="3" spans="1:13" ht="15.75">
      <c r="E3" s="45" t="s">
        <v>30</v>
      </c>
      <c r="I3" s="44"/>
      <c r="J3" s="14"/>
      <c r="K3" s="14"/>
    </row>
    <row r="8" spans="1:13">
      <c r="B8" s="43" t="s">
        <v>29</v>
      </c>
      <c r="C8" s="43"/>
      <c r="D8" s="43"/>
    </row>
    <row r="9" spans="1:13">
      <c r="D9" s="42" t="s">
        <v>36</v>
      </c>
    </row>
    <row r="13" spans="1:13">
      <c r="A13" t="s">
        <v>27</v>
      </c>
    </row>
    <row r="15" spans="1:13" ht="15.75" thickBot="1"/>
    <row r="16" spans="1:13">
      <c r="A16" s="41" t="s">
        <v>26</v>
      </c>
      <c r="B16" s="113" t="s">
        <v>25</v>
      </c>
      <c r="C16" s="114"/>
      <c r="D16" s="111" t="s">
        <v>24</v>
      </c>
      <c r="E16" s="115"/>
      <c r="F16" s="111" t="s">
        <v>23</v>
      </c>
      <c r="G16" s="115"/>
      <c r="H16" s="111" t="s">
        <v>22</v>
      </c>
      <c r="I16" s="115"/>
      <c r="J16" s="111" t="s">
        <v>21</v>
      </c>
      <c r="K16" s="115"/>
      <c r="L16" s="111" t="s">
        <v>20</v>
      </c>
      <c r="M16" s="112"/>
    </row>
    <row r="17" spans="1:13" ht="15.75" thickBot="1">
      <c r="A17" s="40"/>
      <c r="B17" s="39"/>
      <c r="C17" s="38"/>
      <c r="D17" s="105" t="s">
        <v>19</v>
      </c>
      <c r="E17" s="106"/>
      <c r="F17" s="105" t="s">
        <v>9</v>
      </c>
      <c r="G17" s="106"/>
      <c r="H17" s="105" t="s">
        <v>18</v>
      </c>
      <c r="I17" s="106"/>
      <c r="J17" s="58"/>
      <c r="K17" s="59"/>
      <c r="L17" s="58"/>
      <c r="M17" s="33"/>
    </row>
    <row r="18" spans="1:13">
      <c r="A18" s="20"/>
      <c r="B18" s="5"/>
      <c r="C18" s="5"/>
      <c r="D18" s="31"/>
      <c r="E18" s="32"/>
      <c r="F18" s="5"/>
      <c r="G18" s="5"/>
      <c r="H18" s="31"/>
      <c r="I18" s="32"/>
      <c r="J18" s="5"/>
      <c r="K18" s="5"/>
      <c r="L18" s="31"/>
      <c r="M18" s="4"/>
    </row>
    <row r="19" spans="1:13">
      <c r="A19" s="19" t="s">
        <v>17</v>
      </c>
      <c r="B19" s="103">
        <v>1</v>
      </c>
      <c r="C19" s="104"/>
      <c r="D19" s="103">
        <f t="shared" ref="D19:D24" si="0">B19*25</f>
        <v>25</v>
      </c>
      <c r="E19" s="104"/>
      <c r="F19" s="110">
        <f t="shared" ref="F19:F26" si="1">D19-H19</f>
        <v>25</v>
      </c>
      <c r="G19" s="110"/>
      <c r="H19" s="100">
        <v>0</v>
      </c>
      <c r="I19" s="101"/>
      <c r="J19" s="107">
        <f t="shared" ref="J19:J26" si="2">F19/D19</f>
        <v>1</v>
      </c>
      <c r="K19" s="107"/>
      <c r="L19" s="108">
        <f t="shared" ref="L19:L26" si="3">H19/D19</f>
        <v>0</v>
      </c>
      <c r="M19" s="109"/>
    </row>
    <row r="20" spans="1:13">
      <c r="A20" s="19" t="s">
        <v>16</v>
      </c>
      <c r="B20" s="88">
        <v>4</v>
      </c>
      <c r="C20" s="89"/>
      <c r="D20" s="88">
        <f t="shared" si="0"/>
        <v>100</v>
      </c>
      <c r="E20" s="89"/>
      <c r="F20" s="110">
        <f t="shared" si="1"/>
        <v>89</v>
      </c>
      <c r="G20" s="110"/>
      <c r="H20" s="100">
        <v>11</v>
      </c>
      <c r="I20" s="101"/>
      <c r="J20" s="102">
        <f t="shared" si="2"/>
        <v>0.89</v>
      </c>
      <c r="K20" s="102"/>
      <c r="L20" s="93">
        <f t="shared" si="3"/>
        <v>0.11</v>
      </c>
      <c r="M20" s="95"/>
    </row>
    <row r="21" spans="1:13">
      <c r="A21" s="19" t="s">
        <v>15</v>
      </c>
      <c r="B21" s="88">
        <v>1</v>
      </c>
      <c r="C21" s="89"/>
      <c r="D21" s="88">
        <f t="shared" si="0"/>
        <v>25</v>
      </c>
      <c r="E21" s="89"/>
      <c r="F21" s="110">
        <f t="shared" si="1"/>
        <v>23</v>
      </c>
      <c r="G21" s="110"/>
      <c r="H21" s="100">
        <v>2</v>
      </c>
      <c r="I21" s="101"/>
      <c r="J21" s="102">
        <f t="shared" si="2"/>
        <v>0.92</v>
      </c>
      <c r="K21" s="102"/>
      <c r="L21" s="93">
        <f t="shared" si="3"/>
        <v>0.08</v>
      </c>
      <c r="M21" s="95"/>
    </row>
    <row r="22" spans="1:13">
      <c r="A22" s="19" t="s">
        <v>14</v>
      </c>
      <c r="B22" s="88">
        <v>1</v>
      </c>
      <c r="C22" s="89"/>
      <c r="D22" s="88">
        <f t="shared" si="0"/>
        <v>25</v>
      </c>
      <c r="E22" s="89"/>
      <c r="F22" s="110">
        <f t="shared" si="1"/>
        <v>25</v>
      </c>
      <c r="G22" s="110"/>
      <c r="H22" s="100">
        <v>0</v>
      </c>
      <c r="I22" s="101"/>
      <c r="J22" s="102">
        <f t="shared" si="2"/>
        <v>1</v>
      </c>
      <c r="K22" s="102"/>
      <c r="L22" s="93">
        <f t="shared" si="3"/>
        <v>0</v>
      </c>
      <c r="M22" s="95"/>
    </row>
    <row r="23" spans="1:13">
      <c r="A23" s="19" t="s">
        <v>13</v>
      </c>
      <c r="B23" s="88">
        <v>7</v>
      </c>
      <c r="C23" s="89"/>
      <c r="D23" s="88">
        <f t="shared" si="0"/>
        <v>175</v>
      </c>
      <c r="E23" s="89"/>
      <c r="F23" s="110">
        <f t="shared" si="1"/>
        <v>135</v>
      </c>
      <c r="G23" s="110"/>
      <c r="H23" s="100">
        <v>40</v>
      </c>
      <c r="I23" s="101"/>
      <c r="J23" s="102">
        <f t="shared" si="2"/>
        <v>0.77142857142857146</v>
      </c>
      <c r="K23" s="102"/>
      <c r="L23" s="93">
        <f t="shared" si="3"/>
        <v>0.22857142857142856</v>
      </c>
      <c r="M23" s="95"/>
    </row>
    <row r="24" spans="1:13">
      <c r="A24" s="19" t="s">
        <v>12</v>
      </c>
      <c r="B24" s="88">
        <v>2</v>
      </c>
      <c r="C24" s="89"/>
      <c r="D24" s="88">
        <f t="shared" si="0"/>
        <v>50</v>
      </c>
      <c r="E24" s="89"/>
      <c r="F24" s="110">
        <f>D24-H24</f>
        <v>41</v>
      </c>
      <c r="G24" s="110"/>
      <c r="H24" s="100">
        <v>9</v>
      </c>
      <c r="I24" s="101"/>
      <c r="J24" s="102">
        <f t="shared" si="2"/>
        <v>0.82</v>
      </c>
      <c r="K24" s="102"/>
      <c r="L24" s="93">
        <f t="shared" si="3"/>
        <v>0.18</v>
      </c>
      <c r="M24" s="95"/>
    </row>
    <row r="25" spans="1:13">
      <c r="A25" s="19" t="s">
        <v>11</v>
      </c>
      <c r="B25" s="88">
        <v>2</v>
      </c>
      <c r="C25" s="89"/>
      <c r="D25" s="103">
        <f>B25*25+3</f>
        <v>53</v>
      </c>
      <c r="E25" s="104"/>
      <c r="F25" s="110">
        <f t="shared" si="1"/>
        <v>26</v>
      </c>
      <c r="G25" s="110"/>
      <c r="H25" s="100">
        <v>27</v>
      </c>
      <c r="I25" s="101"/>
      <c r="J25" s="102">
        <f t="shared" si="2"/>
        <v>0.49056603773584906</v>
      </c>
      <c r="K25" s="102"/>
      <c r="L25" s="93">
        <f t="shared" si="3"/>
        <v>0.50943396226415094</v>
      </c>
      <c r="M25" s="95"/>
    </row>
    <row r="26" spans="1:13">
      <c r="A26" s="30" t="s">
        <v>10</v>
      </c>
      <c r="B26" s="88">
        <v>2</v>
      </c>
      <c r="C26" s="89"/>
      <c r="D26" s="88">
        <f>B26*25</f>
        <v>50</v>
      </c>
      <c r="E26" s="89"/>
      <c r="F26" s="110">
        <f t="shared" si="1"/>
        <v>32</v>
      </c>
      <c r="G26" s="110"/>
      <c r="H26" s="100">
        <v>18</v>
      </c>
      <c r="I26" s="101"/>
      <c r="J26" s="102">
        <f t="shared" si="2"/>
        <v>0.64</v>
      </c>
      <c r="K26" s="102"/>
      <c r="L26" s="93">
        <f t="shared" si="3"/>
        <v>0.36</v>
      </c>
      <c r="M26" s="95"/>
    </row>
    <row r="27" spans="1:13" ht="15.75" thickBot="1">
      <c r="A27" s="29"/>
      <c r="B27" s="26"/>
      <c r="C27" s="26"/>
      <c r="D27" s="56"/>
      <c r="E27" s="57"/>
      <c r="F27" s="26"/>
      <c r="G27" s="26"/>
      <c r="H27" s="25"/>
      <c r="I27" s="24"/>
      <c r="J27" s="23"/>
      <c r="K27" s="23"/>
      <c r="L27" s="22"/>
      <c r="M27" s="21"/>
    </row>
    <row r="28" spans="1:13">
      <c r="A28" s="20"/>
      <c r="B28" s="84"/>
      <c r="C28" s="85"/>
      <c r="D28" s="84"/>
      <c r="E28" s="85"/>
      <c r="F28" s="84"/>
      <c r="G28" s="85"/>
      <c r="H28" s="86"/>
      <c r="I28" s="87"/>
      <c r="J28" s="96"/>
      <c r="K28" s="97"/>
      <c r="L28" s="96"/>
      <c r="M28" s="98"/>
    </row>
    <row r="29" spans="1:13">
      <c r="A29" s="19" t="s">
        <v>9</v>
      </c>
      <c r="B29" s="88">
        <f>SUM(B19:C28)</f>
        <v>20</v>
      </c>
      <c r="C29" s="89"/>
      <c r="D29" s="88">
        <f>SUM(D19:E28)</f>
        <v>503</v>
      </c>
      <c r="E29" s="89"/>
      <c r="F29" s="88">
        <f>SUM(F19:G28)</f>
        <v>396</v>
      </c>
      <c r="G29" s="89"/>
      <c r="H29" s="88">
        <f>SUM(H19:I28)</f>
        <v>107</v>
      </c>
      <c r="I29" s="89"/>
      <c r="J29" s="93">
        <f>F29/D29</f>
        <v>0.78727634194831009</v>
      </c>
      <c r="K29" s="94"/>
      <c r="L29" s="93">
        <f>H29/D29</f>
        <v>0.21272365805168986</v>
      </c>
      <c r="M29" s="95"/>
    </row>
    <row r="30" spans="1:13" ht="15.75" thickBot="1">
      <c r="A30" s="18"/>
      <c r="B30" s="90"/>
      <c r="C30" s="91"/>
      <c r="D30" s="90"/>
      <c r="E30" s="91"/>
      <c r="F30" s="16"/>
      <c r="G30" s="17"/>
      <c r="H30" s="16"/>
      <c r="I30" s="17"/>
      <c r="J30" s="16"/>
      <c r="K30" s="17"/>
      <c r="L30" s="16"/>
      <c r="M30" s="1"/>
    </row>
    <row r="31" spans="1:13">
      <c r="B31" s="92"/>
      <c r="C31" s="92"/>
      <c r="D31" s="92"/>
      <c r="E31" s="92"/>
    </row>
    <row r="32" spans="1:13" ht="15.75" thickBot="1"/>
    <row r="33" spans="1:13">
      <c r="A33" s="6" t="s">
        <v>8</v>
      </c>
      <c r="B33" s="5"/>
      <c r="C33" s="5"/>
      <c r="D33" s="5"/>
      <c r="E33" s="15">
        <f>H29</f>
        <v>107</v>
      </c>
      <c r="F33" s="14"/>
      <c r="H33" s="6" t="s">
        <v>7</v>
      </c>
      <c r="I33" s="5"/>
      <c r="J33" s="5"/>
      <c r="K33" s="5"/>
      <c r="L33" s="13">
        <f>L29</f>
        <v>0.21272365805168986</v>
      </c>
      <c r="M33" s="12" t="s">
        <v>6</v>
      </c>
    </row>
    <row r="34" spans="1:13">
      <c r="A34" s="11"/>
      <c r="B34" s="7"/>
      <c r="C34" s="7" t="s">
        <v>5</v>
      </c>
      <c r="D34" s="7"/>
      <c r="E34" s="10">
        <v>42</v>
      </c>
      <c r="H34" s="11"/>
      <c r="I34" s="7"/>
      <c r="J34" s="7" t="s">
        <v>5</v>
      </c>
      <c r="K34" s="7"/>
      <c r="L34" s="8">
        <f>E34/D29</f>
        <v>8.3499005964214709E-2</v>
      </c>
      <c r="M34" s="10"/>
    </row>
    <row r="35" spans="1:13">
      <c r="A35" s="11"/>
      <c r="B35" s="7"/>
      <c r="C35" s="7" t="s">
        <v>4</v>
      </c>
      <c r="D35" s="7"/>
      <c r="E35" s="10">
        <v>17</v>
      </c>
      <c r="H35" s="11"/>
      <c r="I35" s="7"/>
      <c r="J35" s="7" t="s">
        <v>4</v>
      </c>
      <c r="K35" s="7"/>
      <c r="L35" s="8">
        <f>E35/D29</f>
        <v>3.3797216699801194E-2</v>
      </c>
      <c r="M35" s="10"/>
    </row>
    <row r="36" spans="1:13" ht="15.75" thickBot="1">
      <c r="A36" s="3"/>
      <c r="B36" s="2"/>
      <c r="C36" s="2" t="s">
        <v>3</v>
      </c>
      <c r="D36" s="2"/>
      <c r="E36" s="1">
        <f>E33-E34-E35</f>
        <v>48</v>
      </c>
      <c r="H36" s="3"/>
      <c r="I36" s="2"/>
      <c r="J36" s="2" t="s">
        <v>2</v>
      </c>
      <c r="K36" s="2"/>
      <c r="L36" s="9">
        <f>E36/D29</f>
        <v>9.5427435387673953E-2</v>
      </c>
      <c r="M36" s="1"/>
    </row>
    <row r="37" spans="1:13">
      <c r="A37" s="7"/>
      <c r="B37" s="7"/>
      <c r="C37" s="7"/>
      <c r="D37" s="7"/>
      <c r="E37" s="7"/>
      <c r="G37" s="7"/>
      <c r="H37" s="7"/>
      <c r="I37" s="7"/>
      <c r="J37" s="7"/>
      <c r="K37" s="8"/>
      <c r="L37" s="7"/>
    </row>
    <row r="38" spans="1:13" ht="15.75" thickBot="1">
      <c r="G38" s="7"/>
      <c r="H38" s="7"/>
      <c r="I38" s="7"/>
      <c r="J38" s="7"/>
      <c r="K38" s="7"/>
    </row>
    <row r="39" spans="1:13">
      <c r="A39" s="6" t="s">
        <v>1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4"/>
    </row>
    <row r="40" spans="1:13" ht="15.75" thickBot="1">
      <c r="A40" s="3" t="s">
        <v>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1"/>
    </row>
  </sheetData>
  <mergeCells count="73">
    <mergeCell ref="L16:M16"/>
    <mergeCell ref="B16:C16"/>
    <mergeCell ref="D16:E16"/>
    <mergeCell ref="F16:G16"/>
    <mergeCell ref="H16:I16"/>
    <mergeCell ref="J16:K16"/>
    <mergeCell ref="D17:E17"/>
    <mergeCell ref="F17:G17"/>
    <mergeCell ref="H17:I17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L20:M20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B30:C30"/>
    <mergeCell ref="D30:E30"/>
    <mergeCell ref="B31:C31"/>
    <mergeCell ref="D31:E31"/>
    <mergeCell ref="B29:C29"/>
    <mergeCell ref="D29:E29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2:M40"/>
  <sheetViews>
    <sheetView workbookViewId="0">
      <selection sqref="A1:M40"/>
    </sheetView>
  </sheetViews>
  <sheetFormatPr defaultRowHeight="15"/>
  <cols>
    <col min="1" max="1" width="23" customWidth="1"/>
    <col min="13" max="13" width="13.5703125" customWidth="1"/>
  </cols>
  <sheetData>
    <row r="2" spans="1:13" ht="20.25">
      <c r="E2" s="47" t="s">
        <v>31</v>
      </c>
      <c r="H2" s="46"/>
      <c r="I2" s="46"/>
      <c r="J2" s="46"/>
    </row>
    <row r="3" spans="1:13" ht="15.75">
      <c r="E3" s="45" t="s">
        <v>30</v>
      </c>
      <c r="I3" s="44"/>
      <c r="J3" s="14"/>
      <c r="K3" s="14"/>
    </row>
    <row r="8" spans="1:13">
      <c r="B8" s="43" t="s">
        <v>29</v>
      </c>
      <c r="C8" s="43"/>
      <c r="D8" s="43"/>
    </row>
    <row r="9" spans="1:13">
      <c r="D9" s="42" t="s">
        <v>37</v>
      </c>
    </row>
    <row r="13" spans="1:13">
      <c r="A13" t="s">
        <v>27</v>
      </c>
    </row>
    <row r="15" spans="1:13" ht="15.75" thickBot="1"/>
    <row r="16" spans="1:13">
      <c r="A16" s="41" t="s">
        <v>26</v>
      </c>
      <c r="B16" s="113" t="s">
        <v>25</v>
      </c>
      <c r="C16" s="114"/>
      <c r="D16" s="111" t="s">
        <v>24</v>
      </c>
      <c r="E16" s="115"/>
      <c r="F16" s="111" t="s">
        <v>23</v>
      </c>
      <c r="G16" s="115"/>
      <c r="H16" s="111" t="s">
        <v>22</v>
      </c>
      <c r="I16" s="115"/>
      <c r="J16" s="111" t="s">
        <v>21</v>
      </c>
      <c r="K16" s="115"/>
      <c r="L16" s="111" t="s">
        <v>20</v>
      </c>
      <c r="M16" s="112"/>
    </row>
    <row r="17" spans="1:13" ht="15.75" thickBot="1">
      <c r="A17" s="40"/>
      <c r="B17" s="39"/>
      <c r="C17" s="38"/>
      <c r="D17" s="105" t="s">
        <v>19</v>
      </c>
      <c r="E17" s="106"/>
      <c r="F17" s="105" t="s">
        <v>9</v>
      </c>
      <c r="G17" s="106"/>
      <c r="H17" s="105" t="s">
        <v>18</v>
      </c>
      <c r="I17" s="106"/>
      <c r="J17" s="62"/>
      <c r="K17" s="63"/>
      <c r="L17" s="62"/>
      <c r="M17" s="33"/>
    </row>
    <row r="18" spans="1:13">
      <c r="A18" s="20"/>
      <c r="B18" s="5"/>
      <c r="C18" s="5"/>
      <c r="D18" s="31"/>
      <c r="E18" s="32"/>
      <c r="F18" s="5"/>
      <c r="G18" s="5"/>
      <c r="H18" s="31"/>
      <c r="I18" s="32"/>
      <c r="J18" s="5"/>
      <c r="K18" s="5"/>
      <c r="L18" s="31"/>
      <c r="M18" s="4"/>
    </row>
    <row r="19" spans="1:13">
      <c r="A19" s="19" t="s">
        <v>17</v>
      </c>
      <c r="B19" s="103">
        <v>1</v>
      </c>
      <c r="C19" s="104"/>
      <c r="D19" s="103">
        <f t="shared" ref="D19:D24" si="0">B19*25</f>
        <v>25</v>
      </c>
      <c r="E19" s="104"/>
      <c r="F19" s="110">
        <f t="shared" ref="F19:F26" si="1">D19-H19</f>
        <v>24</v>
      </c>
      <c r="G19" s="110"/>
      <c r="H19" s="100">
        <v>1</v>
      </c>
      <c r="I19" s="101"/>
      <c r="J19" s="107">
        <f t="shared" ref="J19:J26" si="2">F19/D19</f>
        <v>0.96</v>
      </c>
      <c r="K19" s="107"/>
      <c r="L19" s="108">
        <f t="shared" ref="L19:L26" si="3">H19/D19</f>
        <v>0.04</v>
      </c>
      <c r="M19" s="109"/>
    </row>
    <row r="20" spans="1:13">
      <c r="A20" s="19" t="s">
        <v>16</v>
      </c>
      <c r="B20" s="88">
        <v>4</v>
      </c>
      <c r="C20" s="89"/>
      <c r="D20" s="88">
        <f t="shared" si="0"/>
        <v>100</v>
      </c>
      <c r="E20" s="89"/>
      <c r="F20" s="110">
        <f t="shared" si="1"/>
        <v>90</v>
      </c>
      <c r="G20" s="110"/>
      <c r="H20" s="100">
        <v>10</v>
      </c>
      <c r="I20" s="101"/>
      <c r="J20" s="102">
        <f t="shared" si="2"/>
        <v>0.9</v>
      </c>
      <c r="K20" s="102"/>
      <c r="L20" s="93">
        <f t="shared" si="3"/>
        <v>0.1</v>
      </c>
      <c r="M20" s="95"/>
    </row>
    <row r="21" spans="1:13">
      <c r="A21" s="19" t="s">
        <v>15</v>
      </c>
      <c r="B21" s="88">
        <v>1</v>
      </c>
      <c r="C21" s="89"/>
      <c r="D21" s="88">
        <f t="shared" si="0"/>
        <v>25</v>
      </c>
      <c r="E21" s="89"/>
      <c r="F21" s="110">
        <f t="shared" si="1"/>
        <v>22</v>
      </c>
      <c r="G21" s="110"/>
      <c r="H21" s="100">
        <v>3</v>
      </c>
      <c r="I21" s="101"/>
      <c r="J21" s="102">
        <f t="shared" si="2"/>
        <v>0.88</v>
      </c>
      <c r="K21" s="102"/>
      <c r="L21" s="93">
        <f t="shared" si="3"/>
        <v>0.12</v>
      </c>
      <c r="M21" s="95"/>
    </row>
    <row r="22" spans="1:13">
      <c r="A22" s="19" t="s">
        <v>14</v>
      </c>
      <c r="B22" s="88">
        <v>1</v>
      </c>
      <c r="C22" s="89"/>
      <c r="D22" s="88">
        <f t="shared" si="0"/>
        <v>25</v>
      </c>
      <c r="E22" s="89"/>
      <c r="F22" s="110">
        <f t="shared" si="1"/>
        <v>13</v>
      </c>
      <c r="G22" s="110"/>
      <c r="H22" s="100">
        <v>12</v>
      </c>
      <c r="I22" s="101"/>
      <c r="J22" s="102">
        <f t="shared" si="2"/>
        <v>0.52</v>
      </c>
      <c r="K22" s="102"/>
      <c r="L22" s="93">
        <f t="shared" si="3"/>
        <v>0.48</v>
      </c>
      <c r="M22" s="95"/>
    </row>
    <row r="23" spans="1:13">
      <c r="A23" s="19" t="s">
        <v>13</v>
      </c>
      <c r="B23" s="88">
        <v>7</v>
      </c>
      <c r="C23" s="89"/>
      <c r="D23" s="88">
        <f t="shared" si="0"/>
        <v>175</v>
      </c>
      <c r="E23" s="89"/>
      <c r="F23" s="110">
        <f t="shared" si="1"/>
        <v>137</v>
      </c>
      <c r="G23" s="110"/>
      <c r="H23" s="100">
        <v>38</v>
      </c>
      <c r="I23" s="101"/>
      <c r="J23" s="102">
        <f t="shared" si="2"/>
        <v>0.78285714285714281</v>
      </c>
      <c r="K23" s="102"/>
      <c r="L23" s="93">
        <f t="shared" si="3"/>
        <v>0.21714285714285714</v>
      </c>
      <c r="M23" s="95"/>
    </row>
    <row r="24" spans="1:13">
      <c r="A24" s="19" t="s">
        <v>12</v>
      </c>
      <c r="B24" s="88">
        <v>2</v>
      </c>
      <c r="C24" s="89"/>
      <c r="D24" s="88">
        <f t="shared" si="0"/>
        <v>50</v>
      </c>
      <c r="E24" s="89"/>
      <c r="F24" s="110">
        <f>D24-H24</f>
        <v>43</v>
      </c>
      <c r="G24" s="110"/>
      <c r="H24" s="100">
        <v>7</v>
      </c>
      <c r="I24" s="101"/>
      <c r="J24" s="102">
        <f t="shared" si="2"/>
        <v>0.86</v>
      </c>
      <c r="K24" s="102"/>
      <c r="L24" s="93">
        <f t="shared" si="3"/>
        <v>0.14000000000000001</v>
      </c>
      <c r="M24" s="95"/>
    </row>
    <row r="25" spans="1:13">
      <c r="A25" s="19" t="s">
        <v>11</v>
      </c>
      <c r="B25" s="88">
        <v>2</v>
      </c>
      <c r="C25" s="89"/>
      <c r="D25" s="103">
        <f>B25*25+3</f>
        <v>53</v>
      </c>
      <c r="E25" s="104"/>
      <c r="F25" s="110">
        <f t="shared" si="1"/>
        <v>40</v>
      </c>
      <c r="G25" s="110"/>
      <c r="H25" s="100">
        <v>13</v>
      </c>
      <c r="I25" s="101"/>
      <c r="J25" s="102">
        <f t="shared" si="2"/>
        <v>0.75471698113207553</v>
      </c>
      <c r="K25" s="102"/>
      <c r="L25" s="93">
        <f t="shared" si="3"/>
        <v>0.24528301886792453</v>
      </c>
      <c r="M25" s="95"/>
    </row>
    <row r="26" spans="1:13">
      <c r="A26" s="30" t="s">
        <v>10</v>
      </c>
      <c r="B26" s="88">
        <v>2</v>
      </c>
      <c r="C26" s="89"/>
      <c r="D26" s="88">
        <f>B26*25</f>
        <v>50</v>
      </c>
      <c r="E26" s="89"/>
      <c r="F26" s="110">
        <f t="shared" si="1"/>
        <v>36</v>
      </c>
      <c r="G26" s="110"/>
      <c r="H26" s="100">
        <v>14</v>
      </c>
      <c r="I26" s="101"/>
      <c r="J26" s="102">
        <f t="shared" si="2"/>
        <v>0.72</v>
      </c>
      <c r="K26" s="102"/>
      <c r="L26" s="93">
        <f t="shared" si="3"/>
        <v>0.28000000000000003</v>
      </c>
      <c r="M26" s="95"/>
    </row>
    <row r="27" spans="1:13" ht="15.75" thickBot="1">
      <c r="A27" s="29"/>
      <c r="B27" s="26"/>
      <c r="C27" s="26"/>
      <c r="D27" s="60"/>
      <c r="E27" s="61"/>
      <c r="F27" s="26"/>
      <c r="G27" s="26"/>
      <c r="H27" s="25"/>
      <c r="I27" s="24"/>
      <c r="J27" s="23"/>
      <c r="K27" s="23"/>
      <c r="L27" s="22"/>
      <c r="M27" s="21"/>
    </row>
    <row r="28" spans="1:13">
      <c r="A28" s="20"/>
      <c r="B28" s="84"/>
      <c r="C28" s="85"/>
      <c r="D28" s="84"/>
      <c r="E28" s="85"/>
      <c r="F28" s="84"/>
      <c r="G28" s="85"/>
      <c r="H28" s="86"/>
      <c r="I28" s="87"/>
      <c r="J28" s="96"/>
      <c r="K28" s="97"/>
      <c r="L28" s="96"/>
      <c r="M28" s="98"/>
    </row>
    <row r="29" spans="1:13">
      <c r="A29" s="19" t="s">
        <v>9</v>
      </c>
      <c r="B29" s="88">
        <f>SUM(B19:C28)</f>
        <v>20</v>
      </c>
      <c r="C29" s="89"/>
      <c r="D29" s="88">
        <f>SUM(D19:E28)</f>
        <v>503</v>
      </c>
      <c r="E29" s="89"/>
      <c r="F29" s="88">
        <f>SUM(F19:G28)</f>
        <v>405</v>
      </c>
      <c r="G29" s="89"/>
      <c r="H29" s="88">
        <f>SUM(H19:I28)</f>
        <v>98</v>
      </c>
      <c r="I29" s="89"/>
      <c r="J29" s="93">
        <f>F29/D29</f>
        <v>0.80516898608349896</v>
      </c>
      <c r="K29" s="94"/>
      <c r="L29" s="93">
        <f>H29/D29</f>
        <v>0.19483101391650098</v>
      </c>
      <c r="M29" s="95"/>
    </row>
    <row r="30" spans="1:13" ht="15.75" thickBot="1">
      <c r="A30" s="18"/>
      <c r="B30" s="90"/>
      <c r="C30" s="91"/>
      <c r="D30" s="90"/>
      <c r="E30" s="91"/>
      <c r="F30" s="16"/>
      <c r="G30" s="17"/>
      <c r="H30" s="16"/>
      <c r="I30" s="17"/>
      <c r="J30" s="16"/>
      <c r="K30" s="17"/>
      <c r="L30" s="16"/>
      <c r="M30" s="1"/>
    </row>
    <row r="31" spans="1:13">
      <c r="B31" s="92"/>
      <c r="C31" s="92"/>
      <c r="D31" s="92"/>
      <c r="E31" s="92"/>
    </row>
    <row r="32" spans="1:13" ht="15.75" thickBot="1"/>
    <row r="33" spans="1:13">
      <c r="A33" s="6" t="s">
        <v>8</v>
      </c>
      <c r="B33" s="5"/>
      <c r="C33" s="5"/>
      <c r="D33" s="5"/>
      <c r="E33" s="15">
        <f>H29</f>
        <v>98</v>
      </c>
      <c r="F33" s="14"/>
      <c r="H33" s="6" t="s">
        <v>7</v>
      </c>
      <c r="I33" s="5"/>
      <c r="J33" s="5"/>
      <c r="K33" s="5"/>
      <c r="L33" s="13">
        <f>L29</f>
        <v>0.19483101391650098</v>
      </c>
      <c r="M33" s="12" t="s">
        <v>6</v>
      </c>
    </row>
    <row r="34" spans="1:13">
      <c r="A34" s="11"/>
      <c r="B34" s="7"/>
      <c r="C34" s="7" t="s">
        <v>5</v>
      </c>
      <c r="D34" s="7"/>
      <c r="E34" s="10">
        <v>76</v>
      </c>
      <c r="H34" s="11"/>
      <c r="I34" s="7"/>
      <c r="J34" s="7" t="s">
        <v>5</v>
      </c>
      <c r="K34" s="7"/>
      <c r="L34" s="8">
        <f>E34/D29</f>
        <v>0.15109343936381708</v>
      </c>
      <c r="M34" s="10"/>
    </row>
    <row r="35" spans="1:13">
      <c r="A35" s="11"/>
      <c r="B35" s="7"/>
      <c r="C35" s="7" t="s">
        <v>4</v>
      </c>
      <c r="D35" s="7"/>
      <c r="E35" s="10">
        <v>9</v>
      </c>
      <c r="H35" s="11"/>
      <c r="I35" s="7"/>
      <c r="J35" s="7" t="s">
        <v>4</v>
      </c>
      <c r="K35" s="7"/>
      <c r="L35" s="8">
        <f>E35/D29</f>
        <v>1.7892644135188866E-2</v>
      </c>
      <c r="M35" s="10"/>
    </row>
    <row r="36" spans="1:13" ht="15.75" thickBot="1">
      <c r="A36" s="3"/>
      <c r="B36" s="2"/>
      <c r="C36" s="2" t="s">
        <v>3</v>
      </c>
      <c r="D36" s="2"/>
      <c r="E36" s="1">
        <f>E33-E34-E35</f>
        <v>13</v>
      </c>
      <c r="H36" s="3"/>
      <c r="I36" s="2"/>
      <c r="J36" s="2" t="s">
        <v>2</v>
      </c>
      <c r="K36" s="2"/>
      <c r="L36" s="9">
        <f>E36/D29</f>
        <v>2.584493041749503E-2</v>
      </c>
      <c r="M36" s="1"/>
    </row>
    <row r="37" spans="1:13">
      <c r="A37" s="7"/>
      <c r="B37" s="7"/>
      <c r="C37" s="7"/>
      <c r="D37" s="7"/>
      <c r="E37" s="7"/>
      <c r="G37" s="7"/>
      <c r="H37" s="7"/>
      <c r="I37" s="7"/>
      <c r="J37" s="7"/>
      <c r="K37" s="8"/>
      <c r="L37" s="7"/>
    </row>
    <row r="38" spans="1:13" ht="15.75" thickBot="1">
      <c r="G38" s="7"/>
      <c r="H38" s="7"/>
      <c r="I38" s="7"/>
      <c r="J38" s="7"/>
      <c r="K38" s="7"/>
    </row>
    <row r="39" spans="1:13">
      <c r="A39" s="6" t="s">
        <v>1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4"/>
    </row>
    <row r="40" spans="1:13" ht="15.75" thickBot="1">
      <c r="A40" s="3" t="s">
        <v>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1"/>
    </row>
  </sheetData>
  <mergeCells count="73">
    <mergeCell ref="L16:M16"/>
    <mergeCell ref="B16:C16"/>
    <mergeCell ref="D16:E16"/>
    <mergeCell ref="F16:G16"/>
    <mergeCell ref="H16:I16"/>
    <mergeCell ref="J16:K16"/>
    <mergeCell ref="D17:E17"/>
    <mergeCell ref="F17:G17"/>
    <mergeCell ref="H17:I17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L20:M20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B30:C30"/>
    <mergeCell ref="D30:E30"/>
    <mergeCell ref="B31:C31"/>
    <mergeCell ref="D31:E31"/>
    <mergeCell ref="B29:C29"/>
    <mergeCell ref="D29:E2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2:M40"/>
  <sheetViews>
    <sheetView topLeftCell="A7" workbookViewId="0">
      <selection activeCell="A7" sqref="A7:M40"/>
    </sheetView>
  </sheetViews>
  <sheetFormatPr defaultRowHeight="15"/>
  <cols>
    <col min="1" max="1" width="22.42578125" customWidth="1"/>
    <col min="13" max="13" width="13.5703125" customWidth="1"/>
  </cols>
  <sheetData>
    <row r="2" spans="1:13" ht="20.25">
      <c r="E2" s="47" t="s">
        <v>31</v>
      </c>
      <c r="H2" s="46"/>
      <c r="I2" s="46"/>
      <c r="J2" s="46"/>
    </row>
    <row r="3" spans="1:13" ht="15.75">
      <c r="E3" s="45" t="s">
        <v>30</v>
      </c>
      <c r="I3" s="44"/>
      <c r="J3" s="14"/>
      <c r="K3" s="14"/>
    </row>
    <row r="8" spans="1:13">
      <c r="B8" s="43" t="s">
        <v>29</v>
      </c>
      <c r="C8" s="43"/>
      <c r="D8" s="43"/>
    </row>
    <row r="9" spans="1:13">
      <c r="D9" s="42" t="s">
        <v>38</v>
      </c>
    </row>
    <row r="13" spans="1:13">
      <c r="A13" t="s">
        <v>27</v>
      </c>
    </row>
    <row r="15" spans="1:13" ht="15.75" thickBot="1"/>
    <row r="16" spans="1:13">
      <c r="A16" s="41" t="s">
        <v>26</v>
      </c>
      <c r="B16" s="113" t="s">
        <v>25</v>
      </c>
      <c r="C16" s="114"/>
      <c r="D16" s="111" t="s">
        <v>24</v>
      </c>
      <c r="E16" s="115"/>
      <c r="F16" s="111" t="s">
        <v>23</v>
      </c>
      <c r="G16" s="115"/>
      <c r="H16" s="111" t="s">
        <v>22</v>
      </c>
      <c r="I16" s="115"/>
      <c r="J16" s="111" t="s">
        <v>21</v>
      </c>
      <c r="K16" s="115"/>
      <c r="L16" s="111" t="s">
        <v>20</v>
      </c>
      <c r="M16" s="112"/>
    </row>
    <row r="17" spans="1:13" ht="15.75" thickBot="1">
      <c r="A17" s="40"/>
      <c r="B17" s="39"/>
      <c r="C17" s="38"/>
      <c r="D17" s="105" t="s">
        <v>19</v>
      </c>
      <c r="E17" s="106"/>
      <c r="F17" s="105" t="s">
        <v>9</v>
      </c>
      <c r="G17" s="106"/>
      <c r="H17" s="105" t="s">
        <v>18</v>
      </c>
      <c r="I17" s="106"/>
      <c r="J17" s="64"/>
      <c r="K17" s="65"/>
      <c r="L17" s="64"/>
      <c r="M17" s="33"/>
    </row>
    <row r="18" spans="1:13">
      <c r="A18" s="20"/>
      <c r="B18" s="5"/>
      <c r="C18" s="5"/>
      <c r="D18" s="31"/>
      <c r="E18" s="32"/>
      <c r="F18" s="5"/>
      <c r="G18" s="5"/>
      <c r="H18" s="31"/>
      <c r="I18" s="32"/>
      <c r="J18" s="5"/>
      <c r="K18" s="5"/>
      <c r="L18" s="31"/>
      <c r="M18" s="4"/>
    </row>
    <row r="19" spans="1:13">
      <c r="A19" s="19" t="s">
        <v>17</v>
      </c>
      <c r="B19" s="103">
        <v>1</v>
      </c>
      <c r="C19" s="104"/>
      <c r="D19" s="103">
        <f t="shared" ref="D19:D24" si="0">B19*26</f>
        <v>26</v>
      </c>
      <c r="E19" s="104"/>
      <c r="F19" s="110">
        <f t="shared" ref="F19:F26" si="1">D19-H19</f>
        <v>10</v>
      </c>
      <c r="G19" s="110"/>
      <c r="H19" s="100">
        <v>16</v>
      </c>
      <c r="I19" s="101"/>
      <c r="J19" s="107">
        <f t="shared" ref="J19:J26" si="2">F19/D19</f>
        <v>0.38461538461538464</v>
      </c>
      <c r="K19" s="107"/>
      <c r="L19" s="108">
        <f t="shared" ref="L19:L26" si="3">H19/D19</f>
        <v>0.61538461538461542</v>
      </c>
      <c r="M19" s="109"/>
    </row>
    <row r="20" spans="1:13">
      <c r="A20" s="19" t="s">
        <v>16</v>
      </c>
      <c r="B20" s="88">
        <v>4</v>
      </c>
      <c r="C20" s="89"/>
      <c r="D20" s="88">
        <f t="shared" si="0"/>
        <v>104</v>
      </c>
      <c r="E20" s="89"/>
      <c r="F20" s="110">
        <f t="shared" si="1"/>
        <v>71</v>
      </c>
      <c r="G20" s="110"/>
      <c r="H20" s="100">
        <v>33</v>
      </c>
      <c r="I20" s="101"/>
      <c r="J20" s="102">
        <f t="shared" si="2"/>
        <v>0.68269230769230771</v>
      </c>
      <c r="K20" s="102"/>
      <c r="L20" s="93">
        <f t="shared" si="3"/>
        <v>0.31730769230769229</v>
      </c>
      <c r="M20" s="95"/>
    </row>
    <row r="21" spans="1:13">
      <c r="A21" s="19" t="s">
        <v>15</v>
      </c>
      <c r="B21" s="88">
        <v>1</v>
      </c>
      <c r="C21" s="89"/>
      <c r="D21" s="88">
        <f t="shared" si="0"/>
        <v>26</v>
      </c>
      <c r="E21" s="89"/>
      <c r="F21" s="110">
        <f t="shared" si="1"/>
        <v>21</v>
      </c>
      <c r="G21" s="110"/>
      <c r="H21" s="100">
        <v>5</v>
      </c>
      <c r="I21" s="101"/>
      <c r="J21" s="102">
        <f t="shared" si="2"/>
        <v>0.80769230769230771</v>
      </c>
      <c r="K21" s="102"/>
      <c r="L21" s="93">
        <f t="shared" si="3"/>
        <v>0.19230769230769232</v>
      </c>
      <c r="M21" s="95"/>
    </row>
    <row r="22" spans="1:13">
      <c r="A22" s="19" t="s">
        <v>14</v>
      </c>
      <c r="B22" s="88">
        <v>1</v>
      </c>
      <c r="C22" s="89"/>
      <c r="D22" s="88">
        <f t="shared" si="0"/>
        <v>26</v>
      </c>
      <c r="E22" s="89"/>
      <c r="F22" s="110">
        <f t="shared" si="1"/>
        <v>23</v>
      </c>
      <c r="G22" s="110"/>
      <c r="H22" s="100">
        <v>3</v>
      </c>
      <c r="I22" s="101"/>
      <c r="J22" s="102">
        <f t="shared" si="2"/>
        <v>0.88461538461538458</v>
      </c>
      <c r="K22" s="102"/>
      <c r="L22" s="93">
        <f t="shared" si="3"/>
        <v>0.11538461538461539</v>
      </c>
      <c r="M22" s="95"/>
    </row>
    <row r="23" spans="1:13">
      <c r="A23" s="19" t="s">
        <v>13</v>
      </c>
      <c r="B23" s="88">
        <v>7</v>
      </c>
      <c r="C23" s="89"/>
      <c r="D23" s="88">
        <f t="shared" si="0"/>
        <v>182</v>
      </c>
      <c r="E23" s="89"/>
      <c r="F23" s="110">
        <f t="shared" si="1"/>
        <v>109</v>
      </c>
      <c r="G23" s="110"/>
      <c r="H23" s="100">
        <v>73</v>
      </c>
      <c r="I23" s="101"/>
      <c r="J23" s="102">
        <f t="shared" si="2"/>
        <v>0.59890109890109888</v>
      </c>
      <c r="K23" s="102"/>
      <c r="L23" s="93">
        <f t="shared" si="3"/>
        <v>0.40109890109890112</v>
      </c>
      <c r="M23" s="95"/>
    </row>
    <row r="24" spans="1:13">
      <c r="A24" s="19" t="s">
        <v>12</v>
      </c>
      <c r="B24" s="88">
        <v>2</v>
      </c>
      <c r="C24" s="89"/>
      <c r="D24" s="88">
        <f t="shared" si="0"/>
        <v>52</v>
      </c>
      <c r="E24" s="89"/>
      <c r="F24" s="110">
        <f>D24-H24</f>
        <v>45</v>
      </c>
      <c r="G24" s="110"/>
      <c r="H24" s="100">
        <v>7</v>
      </c>
      <c r="I24" s="101"/>
      <c r="J24" s="102">
        <f t="shared" si="2"/>
        <v>0.86538461538461542</v>
      </c>
      <c r="K24" s="102"/>
      <c r="L24" s="93">
        <f t="shared" si="3"/>
        <v>0.13461538461538461</v>
      </c>
      <c r="M24" s="95"/>
    </row>
    <row r="25" spans="1:13">
      <c r="A25" s="19" t="s">
        <v>11</v>
      </c>
      <c r="B25" s="88">
        <v>1</v>
      </c>
      <c r="C25" s="89"/>
      <c r="D25" s="103">
        <f>B25*26+3</f>
        <v>29</v>
      </c>
      <c r="E25" s="104"/>
      <c r="F25" s="110">
        <f t="shared" si="1"/>
        <v>15</v>
      </c>
      <c r="G25" s="110"/>
      <c r="H25" s="100">
        <v>14</v>
      </c>
      <c r="I25" s="101"/>
      <c r="J25" s="102">
        <f t="shared" si="2"/>
        <v>0.51724137931034486</v>
      </c>
      <c r="K25" s="102"/>
      <c r="L25" s="93">
        <f t="shared" si="3"/>
        <v>0.48275862068965519</v>
      </c>
      <c r="M25" s="95"/>
    </row>
    <row r="26" spans="1:13">
      <c r="A26" s="30" t="s">
        <v>10</v>
      </c>
      <c r="B26" s="88">
        <v>2</v>
      </c>
      <c r="C26" s="89"/>
      <c r="D26" s="88">
        <f>B26*26</f>
        <v>52</v>
      </c>
      <c r="E26" s="89"/>
      <c r="F26" s="110">
        <f t="shared" si="1"/>
        <v>39</v>
      </c>
      <c r="G26" s="110"/>
      <c r="H26" s="100">
        <v>13</v>
      </c>
      <c r="I26" s="101"/>
      <c r="J26" s="102">
        <f t="shared" si="2"/>
        <v>0.75</v>
      </c>
      <c r="K26" s="102"/>
      <c r="L26" s="93">
        <f t="shared" si="3"/>
        <v>0.25</v>
      </c>
      <c r="M26" s="95"/>
    </row>
    <row r="27" spans="1:13" ht="15.75" thickBot="1">
      <c r="A27" s="29"/>
      <c r="B27" s="26"/>
      <c r="C27" s="26"/>
      <c r="D27" s="66"/>
      <c r="E27" s="67"/>
      <c r="F27" s="26"/>
      <c r="G27" s="26"/>
      <c r="H27" s="25"/>
      <c r="I27" s="24"/>
      <c r="J27" s="23"/>
      <c r="K27" s="23"/>
      <c r="L27" s="22"/>
      <c r="M27" s="21"/>
    </row>
    <row r="28" spans="1:13">
      <c r="A28" s="20"/>
      <c r="B28" s="84"/>
      <c r="C28" s="85"/>
      <c r="D28" s="84"/>
      <c r="E28" s="85"/>
      <c r="F28" s="84"/>
      <c r="G28" s="85"/>
      <c r="H28" s="86"/>
      <c r="I28" s="87"/>
      <c r="J28" s="96"/>
      <c r="K28" s="97"/>
      <c r="L28" s="96"/>
      <c r="M28" s="98"/>
    </row>
    <row r="29" spans="1:13">
      <c r="A29" s="19" t="s">
        <v>9</v>
      </c>
      <c r="B29" s="88">
        <f>SUM(B19:C28)</f>
        <v>19</v>
      </c>
      <c r="C29" s="89"/>
      <c r="D29" s="88">
        <f>SUM(D19:E28)</f>
        <v>497</v>
      </c>
      <c r="E29" s="89"/>
      <c r="F29" s="88">
        <f>SUM(F19:G28)</f>
        <v>333</v>
      </c>
      <c r="G29" s="89"/>
      <c r="H29" s="88">
        <f>SUM(H19:I28)</f>
        <v>164</v>
      </c>
      <c r="I29" s="89"/>
      <c r="J29" s="93">
        <f>F29/D29</f>
        <v>0.67002012072434602</v>
      </c>
      <c r="K29" s="94"/>
      <c r="L29" s="93">
        <f>H29/D29</f>
        <v>0.32997987927565392</v>
      </c>
      <c r="M29" s="95"/>
    </row>
    <row r="30" spans="1:13" ht="15.75" thickBot="1">
      <c r="A30" s="18"/>
      <c r="B30" s="90"/>
      <c r="C30" s="91"/>
      <c r="D30" s="90"/>
      <c r="E30" s="91"/>
      <c r="F30" s="16"/>
      <c r="G30" s="17"/>
      <c r="H30" s="16"/>
      <c r="I30" s="17"/>
      <c r="J30" s="16"/>
      <c r="K30" s="17"/>
      <c r="L30" s="16"/>
      <c r="M30" s="1"/>
    </row>
    <row r="31" spans="1:13">
      <c r="B31" s="92"/>
      <c r="C31" s="92"/>
      <c r="D31" s="92"/>
      <c r="E31" s="92"/>
    </row>
    <row r="32" spans="1:13" ht="15.75" thickBot="1"/>
    <row r="33" spans="1:13">
      <c r="A33" s="6" t="s">
        <v>8</v>
      </c>
      <c r="B33" s="5"/>
      <c r="C33" s="5"/>
      <c r="D33" s="5"/>
      <c r="E33" s="15">
        <f>H29</f>
        <v>164</v>
      </c>
      <c r="F33" s="14"/>
      <c r="H33" s="6" t="s">
        <v>7</v>
      </c>
      <c r="I33" s="5"/>
      <c r="J33" s="5"/>
      <c r="K33" s="5"/>
      <c r="L33" s="13">
        <f>L29</f>
        <v>0.32997987927565392</v>
      </c>
      <c r="M33" s="12" t="s">
        <v>6</v>
      </c>
    </row>
    <row r="34" spans="1:13">
      <c r="A34" s="11"/>
      <c r="B34" s="7"/>
      <c r="C34" s="7" t="s">
        <v>5</v>
      </c>
      <c r="D34" s="7"/>
      <c r="E34" s="10">
        <v>130</v>
      </c>
      <c r="H34" s="11"/>
      <c r="I34" s="7"/>
      <c r="J34" s="7" t="s">
        <v>5</v>
      </c>
      <c r="K34" s="7"/>
      <c r="L34" s="8">
        <f>E34/D29</f>
        <v>0.26156941649899396</v>
      </c>
      <c r="M34" s="10"/>
    </row>
    <row r="35" spans="1:13">
      <c r="A35" s="11"/>
      <c r="B35" s="7"/>
      <c r="C35" s="7" t="s">
        <v>4</v>
      </c>
      <c r="D35" s="7"/>
      <c r="E35" s="10">
        <v>0</v>
      </c>
      <c r="H35" s="11"/>
      <c r="I35" s="7"/>
      <c r="J35" s="7" t="s">
        <v>4</v>
      </c>
      <c r="K35" s="7"/>
      <c r="L35" s="8">
        <f>E35/D29</f>
        <v>0</v>
      </c>
      <c r="M35" s="10"/>
    </row>
    <row r="36" spans="1:13" ht="15.75" thickBot="1">
      <c r="A36" s="3"/>
      <c r="B36" s="2"/>
      <c r="C36" s="2" t="s">
        <v>3</v>
      </c>
      <c r="D36" s="2"/>
      <c r="E36" s="1">
        <f>E33-(E34+E35)</f>
        <v>34</v>
      </c>
      <c r="H36" s="3"/>
      <c r="I36" s="2"/>
      <c r="J36" s="2" t="s">
        <v>2</v>
      </c>
      <c r="K36" s="2"/>
      <c r="L36" s="9">
        <f>E36/D29</f>
        <v>6.8410462776659964E-2</v>
      </c>
      <c r="M36" s="1"/>
    </row>
    <row r="37" spans="1:13">
      <c r="A37" s="7"/>
      <c r="B37" s="7"/>
      <c r="C37" s="7"/>
      <c r="D37" s="7"/>
      <c r="E37" s="7"/>
      <c r="G37" s="7"/>
      <c r="H37" s="7"/>
      <c r="I37" s="7"/>
      <c r="J37" s="7"/>
      <c r="K37" s="8"/>
      <c r="L37" s="7"/>
    </row>
    <row r="38" spans="1:13" ht="15.75" thickBot="1">
      <c r="G38" s="7"/>
      <c r="H38" s="7"/>
      <c r="I38" s="7"/>
      <c r="J38" s="7"/>
      <c r="K38" s="7"/>
    </row>
    <row r="39" spans="1:13">
      <c r="A39" s="6" t="s">
        <v>1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4"/>
    </row>
    <row r="40" spans="1:13" ht="15.75" thickBot="1">
      <c r="A40" s="3" t="s">
        <v>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1"/>
    </row>
  </sheetData>
  <mergeCells count="73">
    <mergeCell ref="B30:C30"/>
    <mergeCell ref="D30:E30"/>
    <mergeCell ref="B31:C31"/>
    <mergeCell ref="D31:E31"/>
    <mergeCell ref="B29:C29"/>
    <mergeCell ref="D29:E29"/>
    <mergeCell ref="F29:G29"/>
    <mergeCell ref="H29:I29"/>
    <mergeCell ref="J29:K29"/>
    <mergeCell ref="L29:M29"/>
    <mergeCell ref="B28:C28"/>
    <mergeCell ref="D28:E28"/>
    <mergeCell ref="F28:G28"/>
    <mergeCell ref="H28:I28"/>
    <mergeCell ref="J28:K28"/>
    <mergeCell ref="L28:M28"/>
    <mergeCell ref="L26:M26"/>
    <mergeCell ref="B25:C25"/>
    <mergeCell ref="D25:E25"/>
    <mergeCell ref="F25:G25"/>
    <mergeCell ref="H25:I25"/>
    <mergeCell ref="J25:K25"/>
    <mergeCell ref="L25:M25"/>
    <mergeCell ref="B26:C26"/>
    <mergeCell ref="D26:E26"/>
    <mergeCell ref="F26:G26"/>
    <mergeCell ref="H26:I26"/>
    <mergeCell ref="J26:K26"/>
    <mergeCell ref="L24:M24"/>
    <mergeCell ref="B23:C23"/>
    <mergeCell ref="D23:E23"/>
    <mergeCell ref="F23:G23"/>
    <mergeCell ref="H23:I23"/>
    <mergeCell ref="J23:K23"/>
    <mergeCell ref="L23:M23"/>
    <mergeCell ref="B24:C24"/>
    <mergeCell ref="D24:E24"/>
    <mergeCell ref="F24:G24"/>
    <mergeCell ref="H24:I24"/>
    <mergeCell ref="J24:K24"/>
    <mergeCell ref="L22:M22"/>
    <mergeCell ref="B21:C21"/>
    <mergeCell ref="D21:E21"/>
    <mergeCell ref="F21:G21"/>
    <mergeCell ref="H21:I21"/>
    <mergeCell ref="J21:K21"/>
    <mergeCell ref="L21:M21"/>
    <mergeCell ref="B22:C22"/>
    <mergeCell ref="D22:E22"/>
    <mergeCell ref="F22:G22"/>
    <mergeCell ref="H22:I22"/>
    <mergeCell ref="J22:K22"/>
    <mergeCell ref="J19:K19"/>
    <mergeCell ref="L19:M19"/>
    <mergeCell ref="B20:C20"/>
    <mergeCell ref="D20:E20"/>
    <mergeCell ref="F20:G20"/>
    <mergeCell ref="H20:I20"/>
    <mergeCell ref="J20:K20"/>
    <mergeCell ref="L20:M20"/>
    <mergeCell ref="D17:E17"/>
    <mergeCell ref="F17:G17"/>
    <mergeCell ref="H17:I17"/>
    <mergeCell ref="B19:C19"/>
    <mergeCell ref="D19:E19"/>
    <mergeCell ref="F19:G19"/>
    <mergeCell ref="H19:I19"/>
    <mergeCell ref="L16:M16"/>
    <mergeCell ref="B16:C16"/>
    <mergeCell ref="D16:E16"/>
    <mergeCell ref="F16:G16"/>
    <mergeCell ref="H16:I16"/>
    <mergeCell ref="J16:K16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2:M34"/>
  <sheetViews>
    <sheetView workbookViewId="0">
      <selection sqref="A1:M34"/>
    </sheetView>
  </sheetViews>
  <sheetFormatPr defaultRowHeight="15"/>
  <cols>
    <col min="1" max="1" width="23.140625" customWidth="1"/>
    <col min="13" max="13" width="12.7109375" customWidth="1"/>
  </cols>
  <sheetData>
    <row r="2" spans="1:13">
      <c r="B2" s="43" t="s">
        <v>29</v>
      </c>
      <c r="C2" s="43"/>
      <c r="D2" s="43"/>
    </row>
    <row r="3" spans="1:13">
      <c r="D3" s="42" t="s">
        <v>39</v>
      </c>
    </row>
    <row r="7" spans="1:13">
      <c r="A7" t="s">
        <v>27</v>
      </c>
    </row>
    <row r="9" spans="1:13" ht="15.75" thickBot="1"/>
    <row r="10" spans="1:13">
      <c r="A10" s="41" t="s">
        <v>26</v>
      </c>
      <c r="B10" s="113" t="s">
        <v>25</v>
      </c>
      <c r="C10" s="114"/>
      <c r="D10" s="111" t="s">
        <v>24</v>
      </c>
      <c r="E10" s="115"/>
      <c r="F10" s="111" t="s">
        <v>23</v>
      </c>
      <c r="G10" s="115"/>
      <c r="H10" s="111" t="s">
        <v>22</v>
      </c>
      <c r="I10" s="115"/>
      <c r="J10" s="111" t="s">
        <v>21</v>
      </c>
      <c r="K10" s="115"/>
      <c r="L10" s="111" t="s">
        <v>20</v>
      </c>
      <c r="M10" s="112"/>
    </row>
    <row r="11" spans="1:13" ht="15.75" thickBot="1">
      <c r="A11" s="40"/>
      <c r="B11" s="39"/>
      <c r="C11" s="38"/>
      <c r="D11" s="105" t="s">
        <v>19</v>
      </c>
      <c r="E11" s="106"/>
      <c r="F11" s="105" t="s">
        <v>9</v>
      </c>
      <c r="G11" s="106"/>
      <c r="H11" s="105" t="s">
        <v>18</v>
      </c>
      <c r="I11" s="106"/>
      <c r="J11" s="68"/>
      <c r="K11" s="69"/>
      <c r="L11" s="68"/>
      <c r="M11" s="33"/>
    </row>
    <row r="12" spans="1:13">
      <c r="A12" s="20"/>
      <c r="B12" s="5"/>
      <c r="C12" s="5"/>
      <c r="D12" s="31"/>
      <c r="E12" s="32"/>
      <c r="F12" s="5"/>
      <c r="G12" s="5"/>
      <c r="H12" s="31"/>
      <c r="I12" s="32"/>
      <c r="J12" s="5"/>
      <c r="K12" s="5"/>
      <c r="L12" s="31"/>
      <c r="M12" s="4"/>
    </row>
    <row r="13" spans="1:13">
      <c r="A13" s="19" t="s">
        <v>17</v>
      </c>
      <c r="B13" s="103">
        <v>1</v>
      </c>
      <c r="C13" s="104"/>
      <c r="D13" s="103">
        <f t="shared" ref="D13:D18" si="0">B13*25</f>
        <v>25</v>
      </c>
      <c r="E13" s="104"/>
      <c r="F13" s="110">
        <f t="shared" ref="F13:F20" si="1">D13-H13</f>
        <v>25</v>
      </c>
      <c r="G13" s="110"/>
      <c r="H13" s="100">
        <v>0</v>
      </c>
      <c r="I13" s="101"/>
      <c r="J13" s="107">
        <f t="shared" ref="J13:J20" si="2">F13/D13</f>
        <v>1</v>
      </c>
      <c r="K13" s="107"/>
      <c r="L13" s="108">
        <f t="shared" ref="L13:L20" si="3">H13/D13</f>
        <v>0</v>
      </c>
      <c r="M13" s="109"/>
    </row>
    <row r="14" spans="1:13">
      <c r="A14" s="19" t="s">
        <v>16</v>
      </c>
      <c r="B14" s="88">
        <v>4</v>
      </c>
      <c r="C14" s="89"/>
      <c r="D14" s="88">
        <f t="shared" si="0"/>
        <v>100</v>
      </c>
      <c r="E14" s="89"/>
      <c r="F14" s="110">
        <f t="shared" si="1"/>
        <v>88</v>
      </c>
      <c r="G14" s="110"/>
      <c r="H14" s="100">
        <v>12</v>
      </c>
      <c r="I14" s="101"/>
      <c r="J14" s="102">
        <f t="shared" si="2"/>
        <v>0.88</v>
      </c>
      <c r="K14" s="102"/>
      <c r="L14" s="93">
        <f t="shared" si="3"/>
        <v>0.12</v>
      </c>
      <c r="M14" s="95"/>
    </row>
    <row r="15" spans="1:13">
      <c r="A15" s="19" t="s">
        <v>15</v>
      </c>
      <c r="B15" s="88">
        <v>1</v>
      </c>
      <c r="C15" s="89"/>
      <c r="D15" s="88">
        <f t="shared" si="0"/>
        <v>25</v>
      </c>
      <c r="E15" s="89"/>
      <c r="F15" s="110">
        <f t="shared" si="1"/>
        <v>16</v>
      </c>
      <c r="G15" s="110"/>
      <c r="H15" s="100">
        <v>9</v>
      </c>
      <c r="I15" s="101"/>
      <c r="J15" s="102">
        <f t="shared" si="2"/>
        <v>0.64</v>
      </c>
      <c r="K15" s="102"/>
      <c r="L15" s="93">
        <f t="shared" si="3"/>
        <v>0.36</v>
      </c>
      <c r="M15" s="95"/>
    </row>
    <row r="16" spans="1:13">
      <c r="A16" s="19" t="s">
        <v>14</v>
      </c>
      <c r="B16" s="88">
        <v>1</v>
      </c>
      <c r="C16" s="89"/>
      <c r="D16" s="88">
        <f t="shared" si="0"/>
        <v>25</v>
      </c>
      <c r="E16" s="89"/>
      <c r="F16" s="110">
        <f t="shared" si="1"/>
        <v>24</v>
      </c>
      <c r="G16" s="110"/>
      <c r="H16" s="100">
        <v>1</v>
      </c>
      <c r="I16" s="101"/>
      <c r="J16" s="102">
        <f t="shared" si="2"/>
        <v>0.96</v>
      </c>
      <c r="K16" s="102"/>
      <c r="L16" s="93">
        <f t="shared" si="3"/>
        <v>0.04</v>
      </c>
      <c r="M16" s="95"/>
    </row>
    <row r="17" spans="1:13">
      <c r="A17" s="19" t="s">
        <v>13</v>
      </c>
      <c r="B17" s="88">
        <v>7</v>
      </c>
      <c r="C17" s="89"/>
      <c r="D17" s="88">
        <f t="shared" si="0"/>
        <v>175</v>
      </c>
      <c r="E17" s="89"/>
      <c r="F17" s="110">
        <f t="shared" si="1"/>
        <v>146</v>
      </c>
      <c r="G17" s="110"/>
      <c r="H17" s="100">
        <v>29</v>
      </c>
      <c r="I17" s="101"/>
      <c r="J17" s="102">
        <f t="shared" si="2"/>
        <v>0.8342857142857143</v>
      </c>
      <c r="K17" s="102"/>
      <c r="L17" s="93">
        <f t="shared" si="3"/>
        <v>0.1657142857142857</v>
      </c>
      <c r="M17" s="95"/>
    </row>
    <row r="18" spans="1:13">
      <c r="A18" s="19" t="s">
        <v>12</v>
      </c>
      <c r="B18" s="88">
        <v>2</v>
      </c>
      <c r="C18" s="89"/>
      <c r="D18" s="88">
        <f t="shared" si="0"/>
        <v>50</v>
      </c>
      <c r="E18" s="89"/>
      <c r="F18" s="110">
        <f>D18-H18</f>
        <v>43</v>
      </c>
      <c r="G18" s="110"/>
      <c r="H18" s="100">
        <v>7</v>
      </c>
      <c r="I18" s="101"/>
      <c r="J18" s="102">
        <f t="shared" si="2"/>
        <v>0.86</v>
      </c>
      <c r="K18" s="102"/>
      <c r="L18" s="93">
        <f t="shared" si="3"/>
        <v>0.14000000000000001</v>
      </c>
      <c r="M18" s="95"/>
    </row>
    <row r="19" spans="1:13">
      <c r="A19" s="19" t="s">
        <v>11</v>
      </c>
      <c r="B19" s="88">
        <v>1</v>
      </c>
      <c r="C19" s="89"/>
      <c r="D19" s="103">
        <f>B19*25+3</f>
        <v>28</v>
      </c>
      <c r="E19" s="104"/>
      <c r="F19" s="110">
        <f t="shared" si="1"/>
        <v>25</v>
      </c>
      <c r="G19" s="110"/>
      <c r="H19" s="100">
        <v>3</v>
      </c>
      <c r="I19" s="101"/>
      <c r="J19" s="102">
        <f t="shared" si="2"/>
        <v>0.8928571428571429</v>
      </c>
      <c r="K19" s="102"/>
      <c r="L19" s="93">
        <f t="shared" si="3"/>
        <v>0.10714285714285714</v>
      </c>
      <c r="M19" s="95"/>
    </row>
    <row r="20" spans="1:13">
      <c r="A20" s="30" t="s">
        <v>10</v>
      </c>
      <c r="B20" s="88">
        <v>2</v>
      </c>
      <c r="C20" s="89"/>
      <c r="D20" s="88">
        <f>B20*25</f>
        <v>50</v>
      </c>
      <c r="E20" s="89"/>
      <c r="F20" s="110">
        <f t="shared" si="1"/>
        <v>41</v>
      </c>
      <c r="G20" s="110"/>
      <c r="H20" s="100">
        <v>9</v>
      </c>
      <c r="I20" s="101"/>
      <c r="J20" s="102">
        <f t="shared" si="2"/>
        <v>0.82</v>
      </c>
      <c r="K20" s="102"/>
      <c r="L20" s="93">
        <f t="shared" si="3"/>
        <v>0.18</v>
      </c>
      <c r="M20" s="95"/>
    </row>
    <row r="21" spans="1:13" ht="15.75" thickBot="1">
      <c r="A21" s="29"/>
      <c r="B21" s="26"/>
      <c r="C21" s="26"/>
      <c r="D21" s="70"/>
      <c r="E21" s="71"/>
      <c r="F21" s="26"/>
      <c r="G21" s="26"/>
      <c r="H21" s="25"/>
      <c r="I21" s="24"/>
      <c r="J21" s="23"/>
      <c r="K21" s="23"/>
      <c r="L21" s="22"/>
      <c r="M21" s="21"/>
    </row>
    <row r="22" spans="1:13">
      <c r="A22" s="20"/>
      <c r="B22" s="84"/>
      <c r="C22" s="85"/>
      <c r="D22" s="84"/>
      <c r="E22" s="85"/>
      <c r="F22" s="84"/>
      <c r="G22" s="85"/>
      <c r="H22" s="86"/>
      <c r="I22" s="87"/>
      <c r="J22" s="96"/>
      <c r="K22" s="97"/>
      <c r="L22" s="96"/>
      <c r="M22" s="98"/>
    </row>
    <row r="23" spans="1:13">
      <c r="A23" s="19" t="s">
        <v>9</v>
      </c>
      <c r="B23" s="88">
        <f>SUM(B13:C22)</f>
        <v>19</v>
      </c>
      <c r="C23" s="89"/>
      <c r="D23" s="88">
        <f>SUM(D13:E22)</f>
        <v>478</v>
      </c>
      <c r="E23" s="89"/>
      <c r="F23" s="88">
        <f>SUM(F13:G22)</f>
        <v>408</v>
      </c>
      <c r="G23" s="89"/>
      <c r="H23" s="88">
        <f>SUM(H13:I22)</f>
        <v>70</v>
      </c>
      <c r="I23" s="89"/>
      <c r="J23" s="93">
        <f>F23/D23</f>
        <v>0.85355648535564854</v>
      </c>
      <c r="K23" s="94"/>
      <c r="L23" s="93">
        <f>H23/D23</f>
        <v>0.14644351464435146</v>
      </c>
      <c r="M23" s="95"/>
    </row>
    <row r="24" spans="1:13" ht="15.75" thickBot="1">
      <c r="A24" s="18"/>
      <c r="B24" s="90"/>
      <c r="C24" s="91"/>
      <c r="D24" s="90"/>
      <c r="E24" s="91"/>
      <c r="F24" s="16"/>
      <c r="G24" s="17"/>
      <c r="H24" s="16"/>
      <c r="I24" s="17"/>
      <c r="J24" s="16"/>
      <c r="K24" s="17"/>
      <c r="L24" s="16"/>
      <c r="M24" s="1"/>
    </row>
    <row r="25" spans="1:13">
      <c r="B25" s="92"/>
      <c r="C25" s="92"/>
      <c r="D25" s="92"/>
      <c r="E25" s="92"/>
    </row>
    <row r="26" spans="1:13" ht="15.75" thickBot="1"/>
    <row r="27" spans="1:13">
      <c r="A27" s="6" t="s">
        <v>8</v>
      </c>
      <c r="B27" s="5"/>
      <c r="C27" s="5"/>
      <c r="D27" s="5"/>
      <c r="E27" s="15">
        <f>H23</f>
        <v>70</v>
      </c>
      <c r="F27" s="14"/>
      <c r="H27" s="6" t="s">
        <v>7</v>
      </c>
      <c r="I27" s="5"/>
      <c r="J27" s="5"/>
      <c r="K27" s="5"/>
      <c r="L27" s="13">
        <f>L23</f>
        <v>0.14644351464435146</v>
      </c>
      <c r="M27" s="12" t="s">
        <v>6</v>
      </c>
    </row>
    <row r="28" spans="1:13">
      <c r="A28" s="11"/>
      <c r="B28" s="7"/>
      <c r="C28" s="7" t="s">
        <v>5</v>
      </c>
      <c r="D28" s="7"/>
      <c r="E28" s="10">
        <v>46</v>
      </c>
      <c r="H28" s="11"/>
      <c r="I28" s="7"/>
      <c r="J28" s="7" t="s">
        <v>5</v>
      </c>
      <c r="K28" s="7"/>
      <c r="L28" s="8">
        <f>E28/D23</f>
        <v>9.6234309623430964E-2</v>
      </c>
      <c r="M28" s="10"/>
    </row>
    <row r="29" spans="1:13">
      <c r="A29" s="11"/>
      <c r="B29" s="7"/>
      <c r="C29" s="7" t="s">
        <v>4</v>
      </c>
      <c r="D29" s="7"/>
      <c r="E29" s="10">
        <v>1</v>
      </c>
      <c r="H29" s="11"/>
      <c r="I29" s="7"/>
      <c r="J29" s="7" t="s">
        <v>4</v>
      </c>
      <c r="K29" s="7"/>
      <c r="L29" s="8">
        <f>E29/D23</f>
        <v>2.0920502092050207E-3</v>
      </c>
      <c r="M29" s="10"/>
    </row>
    <row r="30" spans="1:13" ht="15.75" thickBot="1">
      <c r="A30" s="3"/>
      <c r="B30" s="2"/>
      <c r="C30" s="2" t="s">
        <v>3</v>
      </c>
      <c r="D30" s="2"/>
      <c r="E30" s="1">
        <f>E27-(E28+E29)</f>
        <v>23</v>
      </c>
      <c r="H30" s="3"/>
      <c r="I30" s="2"/>
      <c r="J30" s="2" t="s">
        <v>2</v>
      </c>
      <c r="K30" s="2"/>
      <c r="L30" s="9">
        <f>E30/D23</f>
        <v>4.8117154811715482E-2</v>
      </c>
      <c r="M30" s="1"/>
    </row>
    <row r="31" spans="1:13">
      <c r="A31" s="7"/>
      <c r="B31" s="7"/>
      <c r="C31" s="7"/>
      <c r="D31" s="7"/>
      <c r="E31" s="7"/>
      <c r="G31" s="7"/>
      <c r="H31" s="7"/>
      <c r="I31" s="7"/>
      <c r="J31" s="7"/>
      <c r="K31" s="8"/>
      <c r="L31" s="7"/>
    </row>
    <row r="32" spans="1:13" ht="15.75" thickBot="1">
      <c r="G32" s="7"/>
      <c r="H32" s="7"/>
      <c r="I32" s="7"/>
      <c r="J32" s="7"/>
      <c r="K32" s="7"/>
    </row>
    <row r="33" spans="1:13">
      <c r="A33" s="6" t="s">
        <v>1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4"/>
    </row>
    <row r="34" spans="1:13" ht="15.75" thickBot="1">
      <c r="A34" s="3" t="s">
        <v>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1"/>
    </row>
  </sheetData>
  <mergeCells count="73">
    <mergeCell ref="B24:C24"/>
    <mergeCell ref="D24:E24"/>
    <mergeCell ref="B25:C25"/>
    <mergeCell ref="D25:E25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L20:M20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L18:M18"/>
    <mergeCell ref="B17:C17"/>
    <mergeCell ref="D17:E17"/>
    <mergeCell ref="F17:G17"/>
    <mergeCell ref="H17:I17"/>
    <mergeCell ref="J17:K17"/>
    <mergeCell ref="L17:M17"/>
    <mergeCell ref="B18:C18"/>
    <mergeCell ref="D18:E18"/>
    <mergeCell ref="F18:G18"/>
    <mergeCell ref="H18:I18"/>
    <mergeCell ref="J18:K18"/>
    <mergeCell ref="L16:M16"/>
    <mergeCell ref="B15:C15"/>
    <mergeCell ref="D15:E15"/>
    <mergeCell ref="F15:G15"/>
    <mergeCell ref="H15:I15"/>
    <mergeCell ref="J15:K15"/>
    <mergeCell ref="L15:M15"/>
    <mergeCell ref="B16:C16"/>
    <mergeCell ref="D16:E16"/>
    <mergeCell ref="F16:G16"/>
    <mergeCell ref="H16:I16"/>
    <mergeCell ref="J16:K16"/>
    <mergeCell ref="J13:K13"/>
    <mergeCell ref="L13:M13"/>
    <mergeCell ref="B14:C14"/>
    <mergeCell ref="D14:E14"/>
    <mergeCell ref="F14:G14"/>
    <mergeCell ref="H14:I14"/>
    <mergeCell ref="J14:K14"/>
    <mergeCell ref="L14:M14"/>
    <mergeCell ref="D11:E11"/>
    <mergeCell ref="F11:G11"/>
    <mergeCell ref="H11:I11"/>
    <mergeCell ref="B13:C13"/>
    <mergeCell ref="D13:E13"/>
    <mergeCell ref="F13:G13"/>
    <mergeCell ref="H13:I13"/>
    <mergeCell ref="L10:M10"/>
    <mergeCell ref="B10:C10"/>
    <mergeCell ref="D10:E10"/>
    <mergeCell ref="F10:G10"/>
    <mergeCell ref="H10:I10"/>
    <mergeCell ref="J10:K1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M34"/>
  <sheetViews>
    <sheetView workbookViewId="0">
      <selection activeCell="O14" sqref="O14"/>
    </sheetView>
  </sheetViews>
  <sheetFormatPr defaultRowHeight="15"/>
  <cols>
    <col min="1" max="1" width="22.7109375" customWidth="1"/>
    <col min="13" max="13" width="14" customWidth="1"/>
  </cols>
  <sheetData>
    <row r="2" spans="1:13">
      <c r="B2" s="43" t="s">
        <v>29</v>
      </c>
      <c r="C2" s="43"/>
      <c r="D2" s="43"/>
    </row>
    <row r="3" spans="1:13">
      <c r="D3" s="42" t="s">
        <v>40</v>
      </c>
    </row>
    <row r="7" spans="1:13">
      <c r="A7" t="s">
        <v>27</v>
      </c>
    </row>
    <row r="9" spans="1:13" ht="15.75" thickBot="1"/>
    <row r="10" spans="1:13">
      <c r="A10" s="41" t="s">
        <v>26</v>
      </c>
      <c r="B10" s="113" t="s">
        <v>25</v>
      </c>
      <c r="C10" s="114"/>
      <c r="D10" s="111" t="s">
        <v>24</v>
      </c>
      <c r="E10" s="115"/>
      <c r="F10" s="111" t="s">
        <v>23</v>
      </c>
      <c r="G10" s="115"/>
      <c r="H10" s="111" t="s">
        <v>22</v>
      </c>
      <c r="I10" s="115"/>
      <c r="J10" s="111" t="s">
        <v>21</v>
      </c>
      <c r="K10" s="115"/>
      <c r="L10" s="111" t="s">
        <v>20</v>
      </c>
      <c r="M10" s="112"/>
    </row>
    <row r="11" spans="1:13" ht="15.75" thickBot="1">
      <c r="A11" s="40"/>
      <c r="B11" s="39"/>
      <c r="C11" s="38"/>
      <c r="D11" s="105" t="s">
        <v>19</v>
      </c>
      <c r="E11" s="106"/>
      <c r="F11" s="105" t="s">
        <v>9</v>
      </c>
      <c r="G11" s="106"/>
      <c r="H11" s="105" t="s">
        <v>18</v>
      </c>
      <c r="I11" s="106"/>
      <c r="J11" s="74"/>
      <c r="K11" s="75"/>
      <c r="L11" s="74"/>
      <c r="M11" s="33"/>
    </row>
    <row r="12" spans="1:13">
      <c r="A12" s="20"/>
      <c r="B12" s="5"/>
      <c r="C12" s="5"/>
      <c r="D12" s="31"/>
      <c r="E12" s="32"/>
      <c r="F12" s="5"/>
      <c r="G12" s="5"/>
      <c r="H12" s="31"/>
      <c r="I12" s="32"/>
      <c r="J12" s="5"/>
      <c r="K12" s="5"/>
      <c r="L12" s="31"/>
      <c r="M12" s="4"/>
    </row>
    <row r="13" spans="1:13">
      <c r="A13" s="19" t="s">
        <v>17</v>
      </c>
      <c r="B13" s="103">
        <v>1</v>
      </c>
      <c r="C13" s="104"/>
      <c r="D13" s="103">
        <f t="shared" ref="D13:D18" si="0">B13*25</f>
        <v>25</v>
      </c>
      <c r="E13" s="104"/>
      <c r="F13" s="110">
        <f t="shared" ref="F13:F20" si="1">D13-H13</f>
        <v>25</v>
      </c>
      <c r="G13" s="110"/>
      <c r="H13" s="100">
        <v>0</v>
      </c>
      <c r="I13" s="101"/>
      <c r="J13" s="107">
        <f t="shared" ref="J13:J20" si="2">F13/D13</f>
        <v>1</v>
      </c>
      <c r="K13" s="107"/>
      <c r="L13" s="108">
        <f t="shared" ref="L13:L20" si="3">H13/D13</f>
        <v>0</v>
      </c>
      <c r="M13" s="109"/>
    </row>
    <row r="14" spans="1:13">
      <c r="A14" s="19" t="s">
        <v>16</v>
      </c>
      <c r="B14" s="88">
        <v>4</v>
      </c>
      <c r="C14" s="89"/>
      <c r="D14" s="88">
        <f t="shared" si="0"/>
        <v>100</v>
      </c>
      <c r="E14" s="89"/>
      <c r="F14" s="110">
        <f t="shared" si="1"/>
        <v>90</v>
      </c>
      <c r="G14" s="110"/>
      <c r="H14" s="100">
        <v>10</v>
      </c>
      <c r="I14" s="101"/>
      <c r="J14" s="102">
        <f t="shared" si="2"/>
        <v>0.9</v>
      </c>
      <c r="K14" s="102"/>
      <c r="L14" s="93">
        <f t="shared" si="3"/>
        <v>0.1</v>
      </c>
      <c r="M14" s="95"/>
    </row>
    <row r="15" spans="1:13">
      <c r="A15" s="19" t="s">
        <v>15</v>
      </c>
      <c r="B15" s="88">
        <v>1</v>
      </c>
      <c r="C15" s="89"/>
      <c r="D15" s="88">
        <f t="shared" si="0"/>
        <v>25</v>
      </c>
      <c r="E15" s="89"/>
      <c r="F15" s="110">
        <f t="shared" si="1"/>
        <v>24</v>
      </c>
      <c r="G15" s="110"/>
      <c r="H15" s="100">
        <v>1</v>
      </c>
      <c r="I15" s="101"/>
      <c r="J15" s="102">
        <f t="shared" si="2"/>
        <v>0.96</v>
      </c>
      <c r="K15" s="102"/>
      <c r="L15" s="93">
        <f t="shared" si="3"/>
        <v>0.04</v>
      </c>
      <c r="M15" s="95"/>
    </row>
    <row r="16" spans="1:13">
      <c r="A16" s="19" t="s">
        <v>14</v>
      </c>
      <c r="B16" s="88">
        <v>1</v>
      </c>
      <c r="C16" s="89"/>
      <c r="D16" s="88">
        <f t="shared" si="0"/>
        <v>25</v>
      </c>
      <c r="E16" s="89"/>
      <c r="F16" s="110">
        <f t="shared" si="1"/>
        <v>24</v>
      </c>
      <c r="G16" s="110"/>
      <c r="H16" s="100">
        <v>1</v>
      </c>
      <c r="I16" s="101"/>
      <c r="J16" s="102">
        <f t="shared" si="2"/>
        <v>0.96</v>
      </c>
      <c r="K16" s="102"/>
      <c r="L16" s="93">
        <f t="shared" si="3"/>
        <v>0.04</v>
      </c>
      <c r="M16" s="95"/>
    </row>
    <row r="17" spans="1:13">
      <c r="A17" s="19" t="s">
        <v>13</v>
      </c>
      <c r="B17" s="88">
        <v>7</v>
      </c>
      <c r="C17" s="89"/>
      <c r="D17" s="88">
        <f t="shared" si="0"/>
        <v>175</v>
      </c>
      <c r="E17" s="89"/>
      <c r="F17" s="110">
        <f t="shared" si="1"/>
        <v>155</v>
      </c>
      <c r="G17" s="110"/>
      <c r="H17" s="100">
        <v>20</v>
      </c>
      <c r="I17" s="101"/>
      <c r="J17" s="102">
        <f t="shared" si="2"/>
        <v>0.88571428571428568</v>
      </c>
      <c r="K17" s="102"/>
      <c r="L17" s="93">
        <f t="shared" si="3"/>
        <v>0.11428571428571428</v>
      </c>
      <c r="M17" s="95"/>
    </row>
    <row r="18" spans="1:13">
      <c r="A18" s="19" t="s">
        <v>12</v>
      </c>
      <c r="B18" s="88">
        <v>2</v>
      </c>
      <c r="C18" s="89"/>
      <c r="D18" s="88">
        <f t="shared" si="0"/>
        <v>50</v>
      </c>
      <c r="E18" s="89"/>
      <c r="F18" s="110">
        <f>D18-H18</f>
        <v>43</v>
      </c>
      <c r="G18" s="110"/>
      <c r="H18" s="100">
        <v>7</v>
      </c>
      <c r="I18" s="101"/>
      <c r="J18" s="102">
        <f t="shared" si="2"/>
        <v>0.86</v>
      </c>
      <c r="K18" s="102"/>
      <c r="L18" s="93">
        <f t="shared" si="3"/>
        <v>0.14000000000000001</v>
      </c>
      <c r="M18" s="95"/>
    </row>
    <row r="19" spans="1:13">
      <c r="A19" s="19" t="s">
        <v>11</v>
      </c>
      <c r="B19" s="88">
        <v>1</v>
      </c>
      <c r="C19" s="89"/>
      <c r="D19" s="103">
        <f>B19*25+3</f>
        <v>28</v>
      </c>
      <c r="E19" s="104"/>
      <c r="F19" s="110">
        <f t="shared" si="1"/>
        <v>28</v>
      </c>
      <c r="G19" s="110"/>
      <c r="H19" s="100">
        <v>0</v>
      </c>
      <c r="I19" s="101"/>
      <c r="J19" s="102">
        <f t="shared" si="2"/>
        <v>1</v>
      </c>
      <c r="K19" s="102"/>
      <c r="L19" s="93">
        <f t="shared" si="3"/>
        <v>0</v>
      </c>
      <c r="M19" s="95"/>
    </row>
    <row r="20" spans="1:13">
      <c r="A20" s="30" t="s">
        <v>10</v>
      </c>
      <c r="B20" s="88">
        <v>2</v>
      </c>
      <c r="C20" s="89"/>
      <c r="D20" s="88">
        <f>B20*25</f>
        <v>50</v>
      </c>
      <c r="E20" s="89"/>
      <c r="F20" s="110">
        <f t="shared" si="1"/>
        <v>37</v>
      </c>
      <c r="G20" s="110"/>
      <c r="H20" s="100">
        <v>13</v>
      </c>
      <c r="I20" s="101"/>
      <c r="J20" s="102">
        <f t="shared" si="2"/>
        <v>0.74</v>
      </c>
      <c r="K20" s="102"/>
      <c r="L20" s="93">
        <f t="shared" si="3"/>
        <v>0.26</v>
      </c>
      <c r="M20" s="95"/>
    </row>
    <row r="21" spans="1:13" ht="15.75" thickBot="1">
      <c r="A21" s="29"/>
      <c r="B21" s="26"/>
      <c r="C21" s="26"/>
      <c r="D21" s="72"/>
      <c r="E21" s="73"/>
      <c r="F21" s="26"/>
      <c r="G21" s="26"/>
      <c r="H21" s="25"/>
      <c r="I21" s="24"/>
      <c r="J21" s="23"/>
      <c r="K21" s="23"/>
      <c r="L21" s="22"/>
      <c r="M21" s="21"/>
    </row>
    <row r="22" spans="1:13">
      <c r="A22" s="20"/>
      <c r="B22" s="84"/>
      <c r="C22" s="85"/>
      <c r="D22" s="84"/>
      <c r="E22" s="85"/>
      <c r="F22" s="84"/>
      <c r="G22" s="85"/>
      <c r="H22" s="86"/>
      <c r="I22" s="87"/>
      <c r="J22" s="96"/>
      <c r="K22" s="97"/>
      <c r="L22" s="96"/>
      <c r="M22" s="98"/>
    </row>
    <row r="23" spans="1:13">
      <c r="A23" s="19" t="s">
        <v>9</v>
      </c>
      <c r="B23" s="88">
        <f>SUM(B13:C22)</f>
        <v>19</v>
      </c>
      <c r="C23" s="89"/>
      <c r="D23" s="88">
        <f>SUM(D13:E22)</f>
        <v>478</v>
      </c>
      <c r="E23" s="89"/>
      <c r="F23" s="88">
        <f>SUM(F13:G22)</f>
        <v>426</v>
      </c>
      <c r="G23" s="89"/>
      <c r="H23" s="88">
        <f>SUM(H13:I22)</f>
        <v>52</v>
      </c>
      <c r="I23" s="89"/>
      <c r="J23" s="93">
        <f>F23/D23</f>
        <v>0.89121338912133896</v>
      </c>
      <c r="K23" s="94"/>
      <c r="L23" s="93">
        <f>H23/D23</f>
        <v>0.10878661087866109</v>
      </c>
      <c r="M23" s="95"/>
    </row>
    <row r="24" spans="1:13" ht="15.75" thickBot="1">
      <c r="A24" s="18"/>
      <c r="B24" s="90"/>
      <c r="C24" s="91"/>
      <c r="D24" s="90"/>
      <c r="E24" s="91"/>
      <c r="F24" s="16"/>
      <c r="G24" s="17"/>
      <c r="H24" s="16"/>
      <c r="I24" s="17"/>
      <c r="J24" s="16"/>
      <c r="K24" s="17"/>
      <c r="L24" s="16"/>
      <c r="M24" s="1"/>
    </row>
    <row r="25" spans="1:13">
      <c r="B25" s="92"/>
      <c r="C25" s="92"/>
      <c r="D25" s="92"/>
      <c r="E25" s="92"/>
    </row>
    <row r="26" spans="1:13" ht="15.75" thickBot="1"/>
    <row r="27" spans="1:13">
      <c r="A27" s="6" t="s">
        <v>8</v>
      </c>
      <c r="B27" s="5"/>
      <c r="C27" s="5"/>
      <c r="D27" s="5"/>
      <c r="E27" s="15">
        <f>H23</f>
        <v>52</v>
      </c>
      <c r="F27" s="14"/>
      <c r="H27" s="6" t="s">
        <v>7</v>
      </c>
      <c r="I27" s="5"/>
      <c r="J27" s="5"/>
      <c r="K27" s="5"/>
      <c r="L27" s="13">
        <f>L23</f>
        <v>0.10878661087866109</v>
      </c>
      <c r="M27" s="12" t="s">
        <v>6</v>
      </c>
    </row>
    <row r="28" spans="1:13">
      <c r="A28" s="11"/>
      <c r="B28" s="7"/>
      <c r="C28" s="7" t="s">
        <v>5</v>
      </c>
      <c r="D28" s="7"/>
      <c r="E28" s="10">
        <v>42</v>
      </c>
      <c r="H28" s="11"/>
      <c r="I28" s="7"/>
      <c r="J28" s="7" t="s">
        <v>5</v>
      </c>
      <c r="K28" s="7"/>
      <c r="L28" s="8">
        <f>E28/D23</f>
        <v>8.7866108786610872E-2</v>
      </c>
      <c r="M28" s="10"/>
    </row>
    <row r="29" spans="1:13">
      <c r="A29" s="11"/>
      <c r="B29" s="7"/>
      <c r="C29" s="7" t="s">
        <v>4</v>
      </c>
      <c r="D29" s="7"/>
      <c r="E29" s="10">
        <v>0</v>
      </c>
      <c r="H29" s="11"/>
      <c r="I29" s="7"/>
      <c r="J29" s="7" t="s">
        <v>4</v>
      </c>
      <c r="K29" s="7"/>
      <c r="L29" s="8">
        <f>E29/D23</f>
        <v>0</v>
      </c>
      <c r="M29" s="10"/>
    </row>
    <row r="30" spans="1:13" ht="15.75" thickBot="1">
      <c r="A30" s="3"/>
      <c r="B30" s="2"/>
      <c r="C30" s="2" t="s">
        <v>3</v>
      </c>
      <c r="D30" s="2"/>
      <c r="E30" s="1">
        <f>E27-(E28+E29)</f>
        <v>10</v>
      </c>
      <c r="H30" s="3"/>
      <c r="I30" s="2"/>
      <c r="J30" s="2" t="s">
        <v>2</v>
      </c>
      <c r="K30" s="2"/>
      <c r="L30" s="9">
        <f>E30/D23</f>
        <v>2.0920502092050208E-2</v>
      </c>
      <c r="M30" s="1"/>
    </row>
    <row r="31" spans="1:13">
      <c r="A31" s="7"/>
      <c r="B31" s="7"/>
      <c r="C31" s="7"/>
      <c r="D31" s="7"/>
      <c r="E31" s="7"/>
      <c r="G31" s="7"/>
      <c r="H31" s="7"/>
      <c r="I31" s="7"/>
      <c r="J31" s="7"/>
      <c r="K31" s="8"/>
      <c r="L31" s="7"/>
    </row>
    <row r="32" spans="1:13" ht="15.75" thickBot="1">
      <c r="G32" s="7"/>
      <c r="H32" s="7"/>
      <c r="I32" s="7"/>
      <c r="J32" s="7"/>
      <c r="K32" s="7"/>
    </row>
    <row r="33" spans="1:13">
      <c r="A33" s="6" t="s">
        <v>1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4"/>
    </row>
    <row r="34" spans="1:13" ht="15.75" thickBot="1">
      <c r="A34" s="3" t="s">
        <v>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1"/>
    </row>
  </sheetData>
  <mergeCells count="73">
    <mergeCell ref="L10:M10"/>
    <mergeCell ref="B10:C10"/>
    <mergeCell ref="D10:E10"/>
    <mergeCell ref="F10:G10"/>
    <mergeCell ref="H10:I10"/>
    <mergeCell ref="J10:K10"/>
    <mergeCell ref="D11:E11"/>
    <mergeCell ref="F11:G11"/>
    <mergeCell ref="H11:I11"/>
    <mergeCell ref="B13:C13"/>
    <mergeCell ref="D13:E13"/>
    <mergeCell ref="F13:G13"/>
    <mergeCell ref="H13:I13"/>
    <mergeCell ref="J13:K13"/>
    <mergeCell ref="L13:M13"/>
    <mergeCell ref="B14:C14"/>
    <mergeCell ref="D14:E14"/>
    <mergeCell ref="F14:G14"/>
    <mergeCell ref="H14:I14"/>
    <mergeCell ref="J14:K14"/>
    <mergeCell ref="L14:M14"/>
    <mergeCell ref="L16:M16"/>
    <mergeCell ref="B15:C15"/>
    <mergeCell ref="D15:E15"/>
    <mergeCell ref="F15:G15"/>
    <mergeCell ref="H15:I15"/>
    <mergeCell ref="J15:K15"/>
    <mergeCell ref="L15:M15"/>
    <mergeCell ref="B16:C16"/>
    <mergeCell ref="D16:E16"/>
    <mergeCell ref="F16:G16"/>
    <mergeCell ref="H16:I16"/>
    <mergeCell ref="J16:K16"/>
    <mergeCell ref="L18:M18"/>
    <mergeCell ref="B17:C17"/>
    <mergeCell ref="D17:E17"/>
    <mergeCell ref="F17:G17"/>
    <mergeCell ref="H17:I17"/>
    <mergeCell ref="J17:K17"/>
    <mergeCell ref="L17:M17"/>
    <mergeCell ref="B18:C18"/>
    <mergeCell ref="D18:E18"/>
    <mergeCell ref="F18:G18"/>
    <mergeCell ref="H18:I18"/>
    <mergeCell ref="J18:K18"/>
    <mergeCell ref="L20:M20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B24:C24"/>
    <mergeCell ref="D24:E24"/>
    <mergeCell ref="B25:C25"/>
    <mergeCell ref="D25:E25"/>
    <mergeCell ref="B23:C23"/>
    <mergeCell ref="D23:E2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M34"/>
  <sheetViews>
    <sheetView workbookViewId="0">
      <selection sqref="A1:M34"/>
    </sheetView>
  </sheetViews>
  <sheetFormatPr defaultRowHeight="15"/>
  <cols>
    <col min="1" max="1" width="29.42578125" customWidth="1"/>
  </cols>
  <sheetData>
    <row r="2" spans="1:13">
      <c r="B2" s="43" t="s">
        <v>29</v>
      </c>
      <c r="C2" s="43"/>
      <c r="D2" s="43"/>
    </row>
    <row r="3" spans="1:13">
      <c r="D3" s="42" t="s">
        <v>41</v>
      </c>
    </row>
    <row r="7" spans="1:13">
      <c r="A7" t="s">
        <v>27</v>
      </c>
    </row>
    <row r="9" spans="1:13" ht="15.75" thickBot="1"/>
    <row r="10" spans="1:13">
      <c r="A10" s="41" t="s">
        <v>26</v>
      </c>
      <c r="B10" s="113" t="s">
        <v>25</v>
      </c>
      <c r="C10" s="114"/>
      <c r="D10" s="111" t="s">
        <v>24</v>
      </c>
      <c r="E10" s="115"/>
      <c r="F10" s="111" t="s">
        <v>23</v>
      </c>
      <c r="G10" s="115"/>
      <c r="H10" s="111" t="s">
        <v>22</v>
      </c>
      <c r="I10" s="115"/>
      <c r="J10" s="111" t="s">
        <v>21</v>
      </c>
      <c r="K10" s="115"/>
      <c r="L10" s="111" t="s">
        <v>20</v>
      </c>
      <c r="M10" s="112"/>
    </row>
    <row r="11" spans="1:13" ht="15.75" thickBot="1">
      <c r="A11" s="40"/>
      <c r="B11" s="39"/>
      <c r="C11" s="38"/>
      <c r="D11" s="105" t="s">
        <v>19</v>
      </c>
      <c r="E11" s="106"/>
      <c r="F11" s="105" t="s">
        <v>9</v>
      </c>
      <c r="G11" s="106"/>
      <c r="H11" s="105" t="s">
        <v>18</v>
      </c>
      <c r="I11" s="106"/>
      <c r="J11" s="76"/>
      <c r="K11" s="77"/>
      <c r="L11" s="76"/>
      <c r="M11" s="33"/>
    </row>
    <row r="12" spans="1:13">
      <c r="A12" s="20"/>
      <c r="B12" s="5"/>
      <c r="C12" s="5"/>
      <c r="D12" s="31"/>
      <c r="E12" s="32"/>
      <c r="F12" s="5"/>
      <c r="G12" s="5"/>
      <c r="H12" s="31"/>
      <c r="I12" s="32"/>
      <c r="J12" s="5"/>
      <c r="K12" s="5"/>
      <c r="L12" s="31"/>
      <c r="M12" s="4"/>
    </row>
    <row r="13" spans="1:13">
      <c r="A13" s="19" t="s">
        <v>17</v>
      </c>
      <c r="B13" s="103">
        <v>1</v>
      </c>
      <c r="C13" s="104"/>
      <c r="D13" s="103">
        <f t="shared" ref="D13:D18" si="0">B13*25</f>
        <v>25</v>
      </c>
      <c r="E13" s="104"/>
      <c r="F13" s="110">
        <f t="shared" ref="F13:F20" si="1">D13-H13</f>
        <v>25</v>
      </c>
      <c r="G13" s="110"/>
      <c r="H13" s="100">
        <v>0</v>
      </c>
      <c r="I13" s="101"/>
      <c r="J13" s="107">
        <f t="shared" ref="J13:J20" si="2">F13/D13</f>
        <v>1</v>
      </c>
      <c r="K13" s="107"/>
      <c r="L13" s="108">
        <f t="shared" ref="L13:L20" si="3">H13/D13</f>
        <v>0</v>
      </c>
      <c r="M13" s="109"/>
    </row>
    <row r="14" spans="1:13">
      <c r="A14" s="19" t="s">
        <v>16</v>
      </c>
      <c r="B14" s="88">
        <v>4</v>
      </c>
      <c r="C14" s="89"/>
      <c r="D14" s="88">
        <f t="shared" si="0"/>
        <v>100</v>
      </c>
      <c r="E14" s="89"/>
      <c r="F14" s="110">
        <f t="shared" si="1"/>
        <v>92</v>
      </c>
      <c r="G14" s="110"/>
      <c r="H14" s="100">
        <v>8</v>
      </c>
      <c r="I14" s="101"/>
      <c r="J14" s="102">
        <f t="shared" si="2"/>
        <v>0.92</v>
      </c>
      <c r="K14" s="102"/>
      <c r="L14" s="93">
        <f t="shared" si="3"/>
        <v>0.08</v>
      </c>
      <c r="M14" s="95"/>
    </row>
    <row r="15" spans="1:13">
      <c r="A15" s="19" t="s">
        <v>15</v>
      </c>
      <c r="B15" s="88">
        <v>1</v>
      </c>
      <c r="C15" s="89"/>
      <c r="D15" s="88">
        <f t="shared" si="0"/>
        <v>25</v>
      </c>
      <c r="E15" s="89"/>
      <c r="F15" s="110">
        <f t="shared" si="1"/>
        <v>25</v>
      </c>
      <c r="G15" s="110"/>
      <c r="H15" s="100">
        <v>0</v>
      </c>
      <c r="I15" s="101"/>
      <c r="J15" s="102">
        <f t="shared" si="2"/>
        <v>1</v>
      </c>
      <c r="K15" s="102"/>
      <c r="L15" s="93">
        <f t="shared" si="3"/>
        <v>0</v>
      </c>
      <c r="M15" s="95"/>
    </row>
    <row r="16" spans="1:13">
      <c r="A16" s="19" t="s">
        <v>14</v>
      </c>
      <c r="B16" s="88">
        <v>1</v>
      </c>
      <c r="C16" s="89"/>
      <c r="D16" s="88">
        <f t="shared" si="0"/>
        <v>25</v>
      </c>
      <c r="E16" s="89"/>
      <c r="F16" s="110">
        <f t="shared" si="1"/>
        <v>23</v>
      </c>
      <c r="G16" s="110"/>
      <c r="H16" s="100">
        <v>2</v>
      </c>
      <c r="I16" s="101"/>
      <c r="J16" s="102">
        <f t="shared" si="2"/>
        <v>0.92</v>
      </c>
      <c r="K16" s="102"/>
      <c r="L16" s="93">
        <f t="shared" si="3"/>
        <v>0.08</v>
      </c>
      <c r="M16" s="95"/>
    </row>
    <row r="17" spans="1:13">
      <c r="A17" s="19" t="s">
        <v>13</v>
      </c>
      <c r="B17" s="88">
        <v>7</v>
      </c>
      <c r="C17" s="89"/>
      <c r="D17" s="88">
        <f t="shared" si="0"/>
        <v>175</v>
      </c>
      <c r="E17" s="89"/>
      <c r="F17" s="110">
        <f t="shared" si="1"/>
        <v>154</v>
      </c>
      <c r="G17" s="110"/>
      <c r="H17" s="100">
        <v>21</v>
      </c>
      <c r="I17" s="101"/>
      <c r="J17" s="102">
        <f t="shared" si="2"/>
        <v>0.88</v>
      </c>
      <c r="K17" s="102"/>
      <c r="L17" s="93">
        <f t="shared" si="3"/>
        <v>0.12</v>
      </c>
      <c r="M17" s="95"/>
    </row>
    <row r="18" spans="1:13">
      <c r="A18" s="19" t="s">
        <v>12</v>
      </c>
      <c r="B18" s="88">
        <v>2</v>
      </c>
      <c r="C18" s="89"/>
      <c r="D18" s="88">
        <f t="shared" si="0"/>
        <v>50</v>
      </c>
      <c r="E18" s="89"/>
      <c r="F18" s="110">
        <f>D18-H18</f>
        <v>48</v>
      </c>
      <c r="G18" s="110"/>
      <c r="H18" s="100">
        <v>2</v>
      </c>
      <c r="I18" s="101"/>
      <c r="J18" s="102">
        <f t="shared" si="2"/>
        <v>0.96</v>
      </c>
      <c r="K18" s="102"/>
      <c r="L18" s="93">
        <f t="shared" si="3"/>
        <v>0.04</v>
      </c>
      <c r="M18" s="95"/>
    </row>
    <row r="19" spans="1:13">
      <c r="A19" s="19" t="s">
        <v>11</v>
      </c>
      <c r="B19" s="88">
        <v>1</v>
      </c>
      <c r="C19" s="89"/>
      <c r="D19" s="103">
        <f>B19*25+3</f>
        <v>28</v>
      </c>
      <c r="E19" s="104"/>
      <c r="F19" s="110">
        <f t="shared" si="1"/>
        <v>25</v>
      </c>
      <c r="G19" s="110"/>
      <c r="H19" s="100">
        <v>3</v>
      </c>
      <c r="I19" s="101"/>
      <c r="J19" s="102">
        <f t="shared" si="2"/>
        <v>0.8928571428571429</v>
      </c>
      <c r="K19" s="102"/>
      <c r="L19" s="93">
        <f t="shared" si="3"/>
        <v>0.10714285714285714</v>
      </c>
      <c r="M19" s="95"/>
    </row>
    <row r="20" spans="1:13">
      <c r="A20" s="30" t="s">
        <v>10</v>
      </c>
      <c r="B20" s="88">
        <v>2</v>
      </c>
      <c r="C20" s="89"/>
      <c r="D20" s="88">
        <f>B20*25</f>
        <v>50</v>
      </c>
      <c r="E20" s="89"/>
      <c r="F20" s="110">
        <f t="shared" si="1"/>
        <v>36</v>
      </c>
      <c r="G20" s="110"/>
      <c r="H20" s="100">
        <v>14</v>
      </c>
      <c r="I20" s="101"/>
      <c r="J20" s="102">
        <f t="shared" si="2"/>
        <v>0.72</v>
      </c>
      <c r="K20" s="102"/>
      <c r="L20" s="93">
        <f t="shared" si="3"/>
        <v>0.28000000000000003</v>
      </c>
      <c r="M20" s="95"/>
    </row>
    <row r="21" spans="1:13" ht="15.75" thickBot="1">
      <c r="A21" s="29"/>
      <c r="B21" s="26"/>
      <c r="C21" s="26"/>
      <c r="D21" s="78"/>
      <c r="E21" s="79"/>
      <c r="F21" s="26"/>
      <c r="G21" s="26"/>
      <c r="H21" s="25"/>
      <c r="I21" s="24"/>
      <c r="J21" s="23"/>
      <c r="K21" s="23"/>
      <c r="L21" s="22"/>
      <c r="M21" s="21"/>
    </row>
    <row r="22" spans="1:13">
      <c r="A22" s="20"/>
      <c r="B22" s="84"/>
      <c r="C22" s="85"/>
      <c r="D22" s="84"/>
      <c r="E22" s="85"/>
      <c r="F22" s="84"/>
      <c r="G22" s="85"/>
      <c r="H22" s="86"/>
      <c r="I22" s="87"/>
      <c r="J22" s="96"/>
      <c r="K22" s="97"/>
      <c r="L22" s="96"/>
      <c r="M22" s="98"/>
    </row>
    <row r="23" spans="1:13">
      <c r="A23" s="19" t="s">
        <v>9</v>
      </c>
      <c r="B23" s="88">
        <f>SUM(B13:C22)</f>
        <v>19</v>
      </c>
      <c r="C23" s="89"/>
      <c r="D23" s="88">
        <f>SUM(D13:E22)</f>
        <v>478</v>
      </c>
      <c r="E23" s="89"/>
      <c r="F23" s="88">
        <f>SUM(F13:G22)</f>
        <v>428</v>
      </c>
      <c r="G23" s="89"/>
      <c r="H23" s="88">
        <f>SUM(H13:I22)</f>
        <v>50</v>
      </c>
      <c r="I23" s="89"/>
      <c r="J23" s="93">
        <f>F23/D23</f>
        <v>0.89539748953974896</v>
      </c>
      <c r="K23" s="94"/>
      <c r="L23" s="93">
        <f>H23/D23</f>
        <v>0.10460251046025104</v>
      </c>
      <c r="M23" s="95"/>
    </row>
    <row r="24" spans="1:13" ht="15.75" thickBot="1">
      <c r="A24" s="18"/>
      <c r="B24" s="90"/>
      <c r="C24" s="91"/>
      <c r="D24" s="90"/>
      <c r="E24" s="91"/>
      <c r="F24" s="16"/>
      <c r="G24" s="17"/>
      <c r="H24" s="16"/>
      <c r="I24" s="17"/>
      <c r="J24" s="16"/>
      <c r="K24" s="17"/>
      <c r="L24" s="16"/>
      <c r="M24" s="1"/>
    </row>
    <row r="25" spans="1:13">
      <c r="B25" s="92"/>
      <c r="C25" s="92"/>
      <c r="D25" s="92"/>
      <c r="E25" s="92"/>
    </row>
    <row r="26" spans="1:13" ht="15.75" thickBot="1"/>
    <row r="27" spans="1:13">
      <c r="A27" s="6" t="s">
        <v>8</v>
      </c>
      <c r="B27" s="5"/>
      <c r="C27" s="5"/>
      <c r="D27" s="5"/>
      <c r="E27" s="15">
        <f>H23</f>
        <v>50</v>
      </c>
      <c r="F27" s="14"/>
      <c r="H27" s="6" t="s">
        <v>7</v>
      </c>
      <c r="I27" s="5"/>
      <c r="J27" s="5"/>
      <c r="K27" s="5"/>
      <c r="L27" s="13">
        <f>L23</f>
        <v>0.10460251046025104</v>
      </c>
      <c r="M27" s="12" t="s">
        <v>6</v>
      </c>
    </row>
    <row r="28" spans="1:13">
      <c r="A28" s="11"/>
      <c r="B28" s="7"/>
      <c r="C28" s="7" t="s">
        <v>5</v>
      </c>
      <c r="D28" s="7"/>
      <c r="E28" s="10">
        <v>40</v>
      </c>
      <c r="H28" s="11"/>
      <c r="I28" s="7"/>
      <c r="J28" s="7" t="s">
        <v>5</v>
      </c>
      <c r="K28" s="7"/>
      <c r="L28" s="8">
        <f>E28/D23</f>
        <v>8.3682008368200833E-2</v>
      </c>
      <c r="M28" s="10"/>
    </row>
    <row r="29" spans="1:13">
      <c r="A29" s="11"/>
      <c r="B29" s="7"/>
      <c r="C29" s="7" t="s">
        <v>4</v>
      </c>
      <c r="D29" s="7"/>
      <c r="E29" s="10">
        <v>0</v>
      </c>
      <c r="H29" s="11"/>
      <c r="I29" s="7"/>
      <c r="J29" s="7" t="s">
        <v>4</v>
      </c>
      <c r="K29" s="7"/>
      <c r="L29" s="8">
        <f>E29/D23</f>
        <v>0</v>
      </c>
      <c r="M29" s="10"/>
    </row>
    <row r="30" spans="1:13" ht="15.75" thickBot="1">
      <c r="A30" s="3"/>
      <c r="B30" s="2"/>
      <c r="C30" s="2" t="s">
        <v>3</v>
      </c>
      <c r="D30" s="2"/>
      <c r="E30" s="1">
        <f>E27-(E28+E29)</f>
        <v>10</v>
      </c>
      <c r="H30" s="3"/>
      <c r="I30" s="2"/>
      <c r="J30" s="2" t="s">
        <v>2</v>
      </c>
      <c r="K30" s="2"/>
      <c r="L30" s="9">
        <f>E30/D23</f>
        <v>2.0920502092050208E-2</v>
      </c>
      <c r="M30" s="1"/>
    </row>
    <row r="31" spans="1:13">
      <c r="A31" s="7"/>
      <c r="B31" s="7"/>
      <c r="C31" s="7"/>
      <c r="D31" s="7"/>
      <c r="E31" s="7"/>
      <c r="G31" s="7"/>
      <c r="H31" s="7"/>
      <c r="I31" s="7"/>
      <c r="J31" s="7"/>
      <c r="K31" s="8"/>
      <c r="L31" s="7"/>
    </row>
    <row r="32" spans="1:13" ht="15.75" thickBot="1">
      <c r="G32" s="7"/>
      <c r="H32" s="7"/>
      <c r="I32" s="7"/>
      <c r="J32" s="7"/>
      <c r="K32" s="7"/>
    </row>
    <row r="33" spans="1:13">
      <c r="A33" s="6" t="s">
        <v>1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4"/>
    </row>
    <row r="34" spans="1:13" ht="15.75" thickBot="1">
      <c r="A34" s="3" t="s">
        <v>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1"/>
    </row>
  </sheetData>
  <mergeCells count="73">
    <mergeCell ref="B24:C24"/>
    <mergeCell ref="D24:E24"/>
    <mergeCell ref="B25:C25"/>
    <mergeCell ref="D25:E25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L20:M20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L18:M18"/>
    <mergeCell ref="B17:C17"/>
    <mergeCell ref="D17:E17"/>
    <mergeCell ref="F17:G17"/>
    <mergeCell ref="H17:I17"/>
    <mergeCell ref="J17:K17"/>
    <mergeCell ref="L17:M17"/>
    <mergeCell ref="B18:C18"/>
    <mergeCell ref="D18:E18"/>
    <mergeCell ref="F18:G18"/>
    <mergeCell ref="H18:I18"/>
    <mergeCell ref="J18:K18"/>
    <mergeCell ref="L16:M16"/>
    <mergeCell ref="B15:C15"/>
    <mergeCell ref="D15:E15"/>
    <mergeCell ref="F15:G15"/>
    <mergeCell ref="H15:I15"/>
    <mergeCell ref="J15:K15"/>
    <mergeCell ref="L15:M15"/>
    <mergeCell ref="B16:C16"/>
    <mergeCell ref="D16:E16"/>
    <mergeCell ref="F16:G16"/>
    <mergeCell ref="H16:I16"/>
    <mergeCell ref="J16:K16"/>
    <mergeCell ref="J13:K13"/>
    <mergeCell ref="L13:M13"/>
    <mergeCell ref="B14:C14"/>
    <mergeCell ref="D14:E14"/>
    <mergeCell ref="F14:G14"/>
    <mergeCell ref="H14:I14"/>
    <mergeCell ref="J14:K14"/>
    <mergeCell ref="L14:M14"/>
    <mergeCell ref="D11:E11"/>
    <mergeCell ref="F11:G11"/>
    <mergeCell ref="H11:I11"/>
    <mergeCell ref="B13:C13"/>
    <mergeCell ref="D13:E13"/>
    <mergeCell ref="F13:G13"/>
    <mergeCell ref="H13:I13"/>
    <mergeCell ref="L10:M10"/>
    <mergeCell ref="B10:C10"/>
    <mergeCell ref="D10:E10"/>
    <mergeCell ref="F10:G10"/>
    <mergeCell ref="H10:I10"/>
    <mergeCell ref="J10:K1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M34"/>
  <sheetViews>
    <sheetView tabSelected="1" workbookViewId="0">
      <selection activeCell="H17" sqref="H17:I17"/>
    </sheetView>
  </sheetViews>
  <sheetFormatPr defaultRowHeight="15"/>
  <cols>
    <col min="1" max="1" width="23.140625" customWidth="1"/>
    <col min="12" max="12" width="9.140625" customWidth="1"/>
    <col min="13" max="13" width="13.5703125" customWidth="1"/>
  </cols>
  <sheetData>
    <row r="2" spans="1:13">
      <c r="B2" s="43" t="s">
        <v>29</v>
      </c>
      <c r="C2" s="43"/>
      <c r="D2" s="43"/>
    </row>
    <row r="3" spans="1:13">
      <c r="D3" s="42" t="s">
        <v>42</v>
      </c>
    </row>
    <row r="7" spans="1:13">
      <c r="A7" t="s">
        <v>27</v>
      </c>
    </row>
    <row r="9" spans="1:13" ht="15.75" thickBot="1"/>
    <row r="10" spans="1:13">
      <c r="A10" s="41" t="s">
        <v>26</v>
      </c>
      <c r="B10" s="113" t="s">
        <v>25</v>
      </c>
      <c r="C10" s="114"/>
      <c r="D10" s="111" t="s">
        <v>24</v>
      </c>
      <c r="E10" s="115"/>
      <c r="F10" s="111" t="s">
        <v>23</v>
      </c>
      <c r="G10" s="115"/>
      <c r="H10" s="111" t="s">
        <v>22</v>
      </c>
      <c r="I10" s="115"/>
      <c r="J10" s="111" t="s">
        <v>21</v>
      </c>
      <c r="K10" s="115"/>
      <c r="L10" s="111" t="s">
        <v>20</v>
      </c>
      <c r="M10" s="112"/>
    </row>
    <row r="11" spans="1:13" ht="15.75" thickBot="1">
      <c r="A11" s="40"/>
      <c r="B11" s="39"/>
      <c r="C11" s="38"/>
      <c r="D11" s="105" t="s">
        <v>19</v>
      </c>
      <c r="E11" s="106"/>
      <c r="F11" s="105" t="s">
        <v>9</v>
      </c>
      <c r="G11" s="106"/>
      <c r="H11" s="105" t="s">
        <v>18</v>
      </c>
      <c r="I11" s="106"/>
      <c r="J11" s="82"/>
      <c r="K11" s="83"/>
      <c r="L11" s="82"/>
      <c r="M11" s="33"/>
    </row>
    <row r="12" spans="1:13">
      <c r="A12" s="20"/>
      <c r="B12" s="5"/>
      <c r="C12" s="5"/>
      <c r="D12" s="31"/>
      <c r="E12" s="32"/>
      <c r="F12" s="5"/>
      <c r="G12" s="5"/>
      <c r="H12" s="31"/>
      <c r="I12" s="32"/>
      <c r="J12" s="5"/>
      <c r="K12" s="5"/>
      <c r="L12" s="31"/>
      <c r="M12" s="4"/>
    </row>
    <row r="13" spans="1:13">
      <c r="A13" s="19" t="s">
        <v>17</v>
      </c>
      <c r="B13" s="103">
        <v>1</v>
      </c>
      <c r="C13" s="104"/>
      <c r="D13" s="103">
        <f t="shared" ref="D13:D18" si="0">B13*25</f>
        <v>25</v>
      </c>
      <c r="E13" s="104"/>
      <c r="F13" s="110">
        <f t="shared" ref="F13:F20" si="1">D13-H13</f>
        <v>23</v>
      </c>
      <c r="G13" s="110"/>
      <c r="H13" s="100">
        <v>2</v>
      </c>
      <c r="I13" s="101"/>
      <c r="J13" s="107">
        <f t="shared" ref="J13:J20" si="2">F13/D13</f>
        <v>0.92</v>
      </c>
      <c r="K13" s="107"/>
      <c r="L13" s="108">
        <f t="shared" ref="L13:L20" si="3">H13/D13</f>
        <v>0.08</v>
      </c>
      <c r="M13" s="109"/>
    </row>
    <row r="14" spans="1:13">
      <c r="A14" s="19" t="s">
        <v>16</v>
      </c>
      <c r="B14" s="88">
        <v>4</v>
      </c>
      <c r="C14" s="89"/>
      <c r="D14" s="88">
        <f t="shared" si="0"/>
        <v>100</v>
      </c>
      <c r="E14" s="89"/>
      <c r="F14" s="110">
        <f t="shared" si="1"/>
        <v>74</v>
      </c>
      <c r="G14" s="110"/>
      <c r="H14" s="100">
        <v>26</v>
      </c>
      <c r="I14" s="101"/>
      <c r="J14" s="102">
        <f t="shared" si="2"/>
        <v>0.74</v>
      </c>
      <c r="K14" s="102"/>
      <c r="L14" s="93">
        <f t="shared" si="3"/>
        <v>0.26</v>
      </c>
      <c r="M14" s="95"/>
    </row>
    <row r="15" spans="1:13">
      <c r="A15" s="19" t="s">
        <v>15</v>
      </c>
      <c r="B15" s="88">
        <v>1</v>
      </c>
      <c r="C15" s="89"/>
      <c r="D15" s="88">
        <f t="shared" si="0"/>
        <v>25</v>
      </c>
      <c r="E15" s="89"/>
      <c r="F15" s="110">
        <f t="shared" si="1"/>
        <v>22</v>
      </c>
      <c r="G15" s="110"/>
      <c r="H15" s="100">
        <v>3</v>
      </c>
      <c r="I15" s="101"/>
      <c r="J15" s="102">
        <f t="shared" si="2"/>
        <v>0.88</v>
      </c>
      <c r="K15" s="102"/>
      <c r="L15" s="93">
        <f t="shared" si="3"/>
        <v>0.12</v>
      </c>
      <c r="M15" s="95"/>
    </row>
    <row r="16" spans="1:13">
      <c r="A16" s="19" t="s">
        <v>14</v>
      </c>
      <c r="B16" s="88">
        <v>1</v>
      </c>
      <c r="C16" s="89"/>
      <c r="D16" s="88">
        <f t="shared" si="0"/>
        <v>25</v>
      </c>
      <c r="E16" s="89"/>
      <c r="F16" s="110">
        <f t="shared" si="1"/>
        <v>21</v>
      </c>
      <c r="G16" s="110"/>
      <c r="H16" s="100">
        <v>4</v>
      </c>
      <c r="I16" s="101"/>
      <c r="J16" s="102">
        <f t="shared" si="2"/>
        <v>0.84</v>
      </c>
      <c r="K16" s="102"/>
      <c r="L16" s="93">
        <f t="shared" si="3"/>
        <v>0.16</v>
      </c>
      <c r="M16" s="95"/>
    </row>
    <row r="17" spans="1:13">
      <c r="A17" s="19" t="s">
        <v>13</v>
      </c>
      <c r="B17" s="88">
        <v>7</v>
      </c>
      <c r="C17" s="89"/>
      <c r="D17" s="88">
        <f t="shared" si="0"/>
        <v>175</v>
      </c>
      <c r="E17" s="89"/>
      <c r="F17" s="110">
        <f t="shared" si="1"/>
        <v>154</v>
      </c>
      <c r="G17" s="110"/>
      <c r="H17" s="100">
        <v>21</v>
      </c>
      <c r="I17" s="101"/>
      <c r="J17" s="102">
        <f t="shared" si="2"/>
        <v>0.88</v>
      </c>
      <c r="K17" s="102"/>
      <c r="L17" s="93">
        <f t="shared" si="3"/>
        <v>0.12</v>
      </c>
      <c r="M17" s="95"/>
    </row>
    <row r="18" spans="1:13">
      <c r="A18" s="19" t="s">
        <v>12</v>
      </c>
      <c r="B18" s="88">
        <v>2</v>
      </c>
      <c r="C18" s="89"/>
      <c r="D18" s="88">
        <f t="shared" si="0"/>
        <v>50</v>
      </c>
      <c r="E18" s="89"/>
      <c r="F18" s="110">
        <f>D18-H18</f>
        <v>49</v>
      </c>
      <c r="G18" s="110"/>
      <c r="H18" s="100">
        <v>1</v>
      </c>
      <c r="I18" s="101"/>
      <c r="J18" s="102">
        <f t="shared" si="2"/>
        <v>0.98</v>
      </c>
      <c r="K18" s="102"/>
      <c r="L18" s="93">
        <f t="shared" si="3"/>
        <v>0.02</v>
      </c>
      <c r="M18" s="95"/>
    </row>
    <row r="19" spans="1:13">
      <c r="A19" s="19" t="s">
        <v>11</v>
      </c>
      <c r="B19" s="88">
        <v>1</v>
      </c>
      <c r="C19" s="89"/>
      <c r="D19" s="103">
        <f>B19*25+3</f>
        <v>28</v>
      </c>
      <c r="E19" s="104"/>
      <c r="F19" s="110">
        <f t="shared" si="1"/>
        <v>28</v>
      </c>
      <c r="G19" s="110"/>
      <c r="H19" s="100">
        <v>0</v>
      </c>
      <c r="I19" s="101"/>
      <c r="J19" s="102">
        <f t="shared" si="2"/>
        <v>1</v>
      </c>
      <c r="K19" s="102"/>
      <c r="L19" s="93">
        <f t="shared" si="3"/>
        <v>0</v>
      </c>
      <c r="M19" s="95"/>
    </row>
    <row r="20" spans="1:13">
      <c r="A20" s="30" t="s">
        <v>10</v>
      </c>
      <c r="B20" s="88">
        <v>2</v>
      </c>
      <c r="C20" s="89"/>
      <c r="D20" s="88">
        <f>B20*25</f>
        <v>50</v>
      </c>
      <c r="E20" s="89"/>
      <c r="F20" s="110">
        <f t="shared" si="1"/>
        <v>34</v>
      </c>
      <c r="G20" s="110"/>
      <c r="H20" s="100">
        <v>16</v>
      </c>
      <c r="I20" s="101"/>
      <c r="J20" s="102">
        <f t="shared" si="2"/>
        <v>0.68</v>
      </c>
      <c r="K20" s="102"/>
      <c r="L20" s="93">
        <f t="shared" si="3"/>
        <v>0.32</v>
      </c>
      <c r="M20" s="95"/>
    </row>
    <row r="21" spans="1:13" ht="15.75" thickBot="1">
      <c r="A21" s="29"/>
      <c r="B21" s="26"/>
      <c r="C21" s="26"/>
      <c r="D21" s="80"/>
      <c r="E21" s="81"/>
      <c r="F21" s="26"/>
      <c r="G21" s="26"/>
      <c r="H21" s="25"/>
      <c r="I21" s="24"/>
      <c r="J21" s="23"/>
      <c r="K21" s="23"/>
      <c r="L21" s="22"/>
      <c r="M21" s="21"/>
    </row>
    <row r="22" spans="1:13">
      <c r="A22" s="20"/>
      <c r="B22" s="84"/>
      <c r="C22" s="85"/>
      <c r="D22" s="84"/>
      <c r="E22" s="85"/>
      <c r="F22" s="84"/>
      <c r="G22" s="85"/>
      <c r="H22" s="86"/>
      <c r="I22" s="87"/>
      <c r="J22" s="96"/>
      <c r="K22" s="97"/>
      <c r="L22" s="96"/>
      <c r="M22" s="98"/>
    </row>
    <row r="23" spans="1:13">
      <c r="A23" s="19" t="s">
        <v>9</v>
      </c>
      <c r="B23" s="88">
        <f>SUM(B13:C22)</f>
        <v>19</v>
      </c>
      <c r="C23" s="89"/>
      <c r="D23" s="88">
        <f>SUM(D13:E22)</f>
        <v>478</v>
      </c>
      <c r="E23" s="89"/>
      <c r="F23" s="88">
        <f>SUM(F13:G22)</f>
        <v>405</v>
      </c>
      <c r="G23" s="89"/>
      <c r="H23" s="88">
        <f>SUM(H13:I22)</f>
        <v>73</v>
      </c>
      <c r="I23" s="89"/>
      <c r="J23" s="93">
        <f>F23/D23</f>
        <v>0.84728033472803344</v>
      </c>
      <c r="K23" s="94"/>
      <c r="L23" s="93">
        <f>H23/D23</f>
        <v>0.15271966527196654</v>
      </c>
      <c r="M23" s="95"/>
    </row>
    <row r="24" spans="1:13" ht="15.75" thickBot="1">
      <c r="A24" s="18"/>
      <c r="B24" s="90"/>
      <c r="C24" s="91"/>
      <c r="D24" s="90"/>
      <c r="E24" s="91"/>
      <c r="F24" s="16"/>
      <c r="G24" s="17"/>
      <c r="H24" s="16"/>
      <c r="I24" s="17"/>
      <c r="J24" s="16"/>
      <c r="K24" s="17"/>
      <c r="L24" s="16"/>
      <c r="M24" s="1"/>
    </row>
    <row r="25" spans="1:13">
      <c r="B25" s="92"/>
      <c r="C25" s="92"/>
      <c r="D25" s="92"/>
      <c r="E25" s="92"/>
    </row>
    <row r="26" spans="1:13" ht="15.75" thickBot="1"/>
    <row r="27" spans="1:13">
      <c r="A27" s="6" t="s">
        <v>8</v>
      </c>
      <c r="B27" s="5"/>
      <c r="C27" s="5"/>
      <c r="D27" s="5"/>
      <c r="E27" s="15">
        <f>H23</f>
        <v>73</v>
      </c>
      <c r="F27" s="14"/>
      <c r="H27" s="6" t="s">
        <v>7</v>
      </c>
      <c r="I27" s="5"/>
      <c r="J27" s="5"/>
      <c r="K27" s="5"/>
      <c r="L27" s="13">
        <f>L23</f>
        <v>0.15271966527196654</v>
      </c>
      <c r="M27" s="12" t="s">
        <v>6</v>
      </c>
    </row>
    <row r="28" spans="1:13">
      <c r="A28" s="11"/>
      <c r="B28" s="7"/>
      <c r="C28" s="7" t="s">
        <v>5</v>
      </c>
      <c r="D28" s="7"/>
      <c r="E28" s="10">
        <v>62</v>
      </c>
      <c r="H28" s="11"/>
      <c r="I28" s="7"/>
      <c r="J28" s="7" t="s">
        <v>5</v>
      </c>
      <c r="K28" s="7"/>
      <c r="L28" s="8">
        <f>E28/D23</f>
        <v>0.1297071129707113</v>
      </c>
      <c r="M28" s="10"/>
    </row>
    <row r="29" spans="1:13">
      <c r="A29" s="11"/>
      <c r="B29" s="7"/>
      <c r="C29" s="7" t="s">
        <v>4</v>
      </c>
      <c r="D29" s="7"/>
      <c r="E29" s="10">
        <v>0</v>
      </c>
      <c r="H29" s="11"/>
      <c r="I29" s="7"/>
      <c r="J29" s="7" t="s">
        <v>4</v>
      </c>
      <c r="K29" s="7"/>
      <c r="L29" s="8">
        <f>E29/D23</f>
        <v>0</v>
      </c>
      <c r="M29" s="10"/>
    </row>
    <row r="30" spans="1:13" ht="15.75" thickBot="1">
      <c r="A30" s="3"/>
      <c r="B30" s="2"/>
      <c r="C30" s="2" t="s">
        <v>3</v>
      </c>
      <c r="D30" s="2"/>
      <c r="E30" s="1">
        <f>E27-(E28+E29)</f>
        <v>11</v>
      </c>
      <c r="H30" s="3"/>
      <c r="I30" s="2"/>
      <c r="J30" s="2" t="s">
        <v>2</v>
      </c>
      <c r="K30" s="2"/>
      <c r="L30" s="9">
        <f>E30/D23</f>
        <v>2.3012552301255231E-2</v>
      </c>
      <c r="M30" s="1"/>
    </row>
    <row r="31" spans="1:13">
      <c r="A31" s="7"/>
      <c r="B31" s="7"/>
      <c r="C31" s="7"/>
      <c r="D31" s="7"/>
      <c r="E31" s="7"/>
      <c r="G31" s="7"/>
      <c r="H31" s="7"/>
      <c r="I31" s="7"/>
      <c r="J31" s="7"/>
      <c r="K31" s="8"/>
      <c r="L31" s="7"/>
    </row>
    <row r="32" spans="1:13" ht="15.75" thickBot="1">
      <c r="G32" s="7"/>
      <c r="H32" s="7"/>
      <c r="I32" s="7"/>
      <c r="J32" s="7"/>
      <c r="K32" s="7"/>
    </row>
    <row r="33" spans="1:13">
      <c r="A33" s="6" t="s">
        <v>1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4"/>
    </row>
    <row r="34" spans="1:13" ht="15.75" thickBot="1">
      <c r="A34" s="3" t="s">
        <v>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1"/>
    </row>
  </sheetData>
  <mergeCells count="73">
    <mergeCell ref="L10:M10"/>
    <mergeCell ref="B10:C10"/>
    <mergeCell ref="D10:E10"/>
    <mergeCell ref="F10:G10"/>
    <mergeCell ref="H10:I10"/>
    <mergeCell ref="J10:K10"/>
    <mergeCell ref="D11:E11"/>
    <mergeCell ref="F11:G11"/>
    <mergeCell ref="H11:I11"/>
    <mergeCell ref="B13:C13"/>
    <mergeCell ref="D13:E13"/>
    <mergeCell ref="F13:G13"/>
    <mergeCell ref="H13:I13"/>
    <mergeCell ref="J13:K13"/>
    <mergeCell ref="L13:M13"/>
    <mergeCell ref="B14:C14"/>
    <mergeCell ref="D14:E14"/>
    <mergeCell ref="F14:G14"/>
    <mergeCell ref="H14:I14"/>
    <mergeCell ref="J14:K14"/>
    <mergeCell ref="L14:M14"/>
    <mergeCell ref="L16:M16"/>
    <mergeCell ref="B15:C15"/>
    <mergeCell ref="D15:E15"/>
    <mergeCell ref="F15:G15"/>
    <mergeCell ref="H15:I15"/>
    <mergeCell ref="J15:K15"/>
    <mergeCell ref="L15:M15"/>
    <mergeCell ref="B16:C16"/>
    <mergeCell ref="D16:E16"/>
    <mergeCell ref="F16:G16"/>
    <mergeCell ref="H16:I16"/>
    <mergeCell ref="J16:K16"/>
    <mergeCell ref="L18:M18"/>
    <mergeCell ref="B17:C17"/>
    <mergeCell ref="D17:E17"/>
    <mergeCell ref="F17:G17"/>
    <mergeCell ref="H17:I17"/>
    <mergeCell ref="J17:K17"/>
    <mergeCell ref="L17:M17"/>
    <mergeCell ref="B18:C18"/>
    <mergeCell ref="D18:E18"/>
    <mergeCell ref="F18:G18"/>
    <mergeCell ref="H18:I18"/>
    <mergeCell ref="J18:K18"/>
    <mergeCell ref="L20:M20"/>
    <mergeCell ref="B19:C19"/>
    <mergeCell ref="D19:E19"/>
    <mergeCell ref="F19:G19"/>
    <mergeCell ref="H19:I19"/>
    <mergeCell ref="J19:K19"/>
    <mergeCell ref="L19:M19"/>
    <mergeCell ref="B20:C20"/>
    <mergeCell ref="D20:E20"/>
    <mergeCell ref="F20:G20"/>
    <mergeCell ref="H20:I20"/>
    <mergeCell ref="J20:K20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B24:C24"/>
    <mergeCell ref="D24:E24"/>
    <mergeCell ref="B25:C25"/>
    <mergeCell ref="D25:E25"/>
    <mergeCell ref="B23:C23"/>
    <mergeCell ref="D23:E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12</vt:i4>
      </vt:variant>
    </vt:vector>
  </HeadingPairs>
  <TitlesOfParts>
    <vt:vector size="12" baseType="lpstr">
      <vt:lpstr>GENNAIO 2018</vt:lpstr>
      <vt:lpstr>FEBBRAIO 2018</vt:lpstr>
      <vt:lpstr>MARZO 2018</vt:lpstr>
      <vt:lpstr>APRILE 2018</vt:lpstr>
      <vt:lpstr>MAGGIO 2018</vt:lpstr>
      <vt:lpstr>GIUGNO 2018</vt:lpstr>
      <vt:lpstr>LUGLIO 2018</vt:lpstr>
      <vt:lpstr>AGOSTO 2018</vt:lpstr>
      <vt:lpstr>SETTEMBRE 2018</vt:lpstr>
      <vt:lpstr>OTTOBRE 2018</vt:lpstr>
      <vt:lpstr>NOVEMBRE 2018</vt:lpstr>
      <vt:lpstr>DICEMBRE 2018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2019-06-15T07:12:09Z</dcterms:modified>
</cp:coreProperties>
</file>